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2.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4.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drawings/drawing5.xml" ContentType="application/vnd.openxmlformats-officedocument.drawing+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5" windowWidth="14955" windowHeight="9120" tabRatio="773" activeTab="0"/>
  </bookViews>
  <sheets>
    <sheet name="目次" sheetId="1" r:id="rId1"/>
    <sheet name="1" sheetId="2" r:id="rId2"/>
    <sheet name="2" sheetId="3" r:id="rId3"/>
    <sheet name="3" sheetId="4" r:id="rId4"/>
    <sheet name="4" sheetId="5" r:id="rId5"/>
    <sheet name="5" sheetId="6" r:id="rId6"/>
    <sheet name="6" sheetId="7" r:id="rId7"/>
    <sheet name="7" sheetId="8" r:id="rId8"/>
    <sheet name="8" sheetId="9" r:id="rId9"/>
    <sheet name="9" sheetId="10" r:id="rId10"/>
    <sheet name="10" sheetId="11" r:id="rId11"/>
    <sheet name="11" sheetId="12" r:id="rId12"/>
    <sheet name="12" sheetId="13" r:id="rId13"/>
    <sheet name="13" sheetId="14" r:id="rId14"/>
    <sheet name="14" sheetId="15" r:id="rId15"/>
    <sheet name="15" sheetId="16" r:id="rId16"/>
    <sheet name="16" sheetId="17" r:id="rId17"/>
    <sheet name="17" sheetId="18" r:id="rId18"/>
    <sheet name="18" sheetId="19" r:id="rId19"/>
    <sheet name="19" sheetId="20" r:id="rId20"/>
    <sheet name="20" sheetId="21" r:id="rId21"/>
    <sheet name="21" sheetId="22" r:id="rId22"/>
    <sheet name="22" sheetId="23" r:id="rId23"/>
    <sheet name="23" sheetId="24" r:id="rId24"/>
    <sheet name="24" sheetId="25" r:id="rId25"/>
    <sheet name="25" sheetId="26" r:id="rId26"/>
    <sheet name="26" sheetId="27" r:id="rId27"/>
    <sheet name="27" sheetId="28" r:id="rId28"/>
    <sheet name="28" sheetId="29" r:id="rId29"/>
    <sheet name="29" sheetId="30" r:id="rId30"/>
    <sheet name="30" sheetId="31" r:id="rId31"/>
    <sheet name="31" sheetId="32" r:id="rId32"/>
    <sheet name="32" sheetId="33" r:id="rId33"/>
    <sheet name="33" sheetId="34" r:id="rId34"/>
    <sheet name="34" sheetId="35" r:id="rId35"/>
    <sheet name="35" sheetId="36" r:id="rId36"/>
    <sheet name="36" sheetId="37" r:id="rId37"/>
    <sheet name="37" sheetId="38" r:id="rId38"/>
    <sheet name="38" sheetId="39" r:id="rId39"/>
    <sheet name="39" sheetId="40" r:id="rId40"/>
    <sheet name="40" sheetId="41" r:id="rId41"/>
    <sheet name="41" sheetId="42" r:id="rId42"/>
    <sheet name="42" sheetId="43" r:id="rId43"/>
    <sheet name="（参考）全目次" sheetId="44" r:id="rId44"/>
  </sheets>
  <definedNames>
    <definedName name="_１０_７．_庄内空港利用状況">#REF!</definedName>
    <definedName name="_xlnm.Print_Area" localSheetId="38">'38'!$B$2:$AH$64</definedName>
  </definedNames>
  <calcPr fullCalcOnLoad="1"/>
</workbook>
</file>

<file path=xl/sharedStrings.xml><?xml version="1.0" encoding="utf-8"?>
<sst xmlns="http://schemas.openxmlformats.org/spreadsheetml/2006/main" count="4884" uniqueCount="2653">
  <si>
    <t>３．市町村別の年齢（5歳階級）別人口（平成7年）</t>
  </si>
  <si>
    <t>10月1日現在</t>
  </si>
  <si>
    <t>5～9</t>
  </si>
  <si>
    <t>10～14</t>
  </si>
  <si>
    <t>15～19</t>
  </si>
  <si>
    <t>20～24</t>
  </si>
  <si>
    <t>25～29</t>
  </si>
  <si>
    <t>総        　　　      数</t>
  </si>
  <si>
    <t>繊維糸</t>
  </si>
  <si>
    <t>繊維品</t>
  </si>
  <si>
    <t>衣類</t>
  </si>
  <si>
    <t>機械・金属製品</t>
  </si>
  <si>
    <t>ステレオ・同部品</t>
  </si>
  <si>
    <t>工具</t>
  </si>
  <si>
    <t>自動車・同部品</t>
  </si>
  <si>
    <t>磁気テープ装置</t>
  </si>
  <si>
    <t>ミシン・同部品</t>
  </si>
  <si>
    <t>その他の機械・金属製品</t>
  </si>
  <si>
    <t>卑金属・同製品</t>
  </si>
  <si>
    <t>その他卑金属・同製品</t>
  </si>
  <si>
    <t>鉱物性燃料・鉱物油</t>
  </si>
  <si>
    <t>石油・同調製品</t>
  </si>
  <si>
    <t>原料塩</t>
  </si>
  <si>
    <t>シール</t>
  </si>
  <si>
    <t>その他の化学製品</t>
  </si>
  <si>
    <t>石・ 同 製 品</t>
  </si>
  <si>
    <t>ビール</t>
  </si>
  <si>
    <t>ぶどう酒</t>
  </si>
  <si>
    <t>ウイスキー・ブランデー</t>
  </si>
  <si>
    <t>はちみつ</t>
  </si>
  <si>
    <t>缶詰（野菜、果実）</t>
  </si>
  <si>
    <t>山菜類</t>
  </si>
  <si>
    <t>その他の食料品</t>
  </si>
  <si>
    <t>バナナ</t>
  </si>
  <si>
    <t>グレープ</t>
  </si>
  <si>
    <t>オレンジ</t>
  </si>
  <si>
    <t>さくらんぼ</t>
  </si>
  <si>
    <t>レモン</t>
  </si>
  <si>
    <t>桃（黄、白）</t>
  </si>
  <si>
    <t>アスパラガス</t>
  </si>
  <si>
    <t>その他の農水産物</t>
  </si>
  <si>
    <t xml:space="preserve">雑 貨 等 </t>
  </si>
  <si>
    <t>はきもの</t>
  </si>
  <si>
    <t>かばん</t>
  </si>
  <si>
    <t>皮革製品</t>
  </si>
  <si>
    <t>その他の雑貨</t>
  </si>
  <si>
    <t>資料：県商業経営課「平成7年山形県貿易実態調査報告書」</t>
  </si>
  <si>
    <t>２６．輸入額（平成7年）</t>
  </si>
  <si>
    <t>普    通    銀    行</t>
  </si>
  <si>
    <t>中    小    企    業    金    融    機    関</t>
  </si>
  <si>
    <t>農 林 水 産 金 融 機 関</t>
  </si>
  <si>
    <t>市 郡 別</t>
  </si>
  <si>
    <t>都市</t>
  </si>
  <si>
    <t>地  方  銀  行</t>
  </si>
  <si>
    <t>信 用 金 庫</t>
  </si>
  <si>
    <t>信 用 組 合</t>
  </si>
  <si>
    <t>労  働  金  庫</t>
  </si>
  <si>
    <t>農 業</t>
  </si>
  <si>
    <t>漁 業</t>
  </si>
  <si>
    <t>郵便局</t>
  </si>
  <si>
    <t>金融</t>
  </si>
  <si>
    <t>銀行</t>
  </si>
  <si>
    <t>協 同</t>
  </si>
  <si>
    <t>公庫</t>
  </si>
  <si>
    <t>支  店</t>
  </si>
  <si>
    <t>本  店</t>
  </si>
  <si>
    <t>組 合</t>
  </si>
  <si>
    <t>東村山郡</t>
  </si>
  <si>
    <t>西村山郡</t>
  </si>
  <si>
    <t>北村山郡</t>
  </si>
  <si>
    <t>最上郡</t>
  </si>
  <si>
    <t>東置賜郡</t>
  </si>
  <si>
    <t>西置賜郡</t>
  </si>
  <si>
    <t>東田川郡</t>
  </si>
  <si>
    <t>西田川郡</t>
  </si>
  <si>
    <t>飽海郡</t>
  </si>
  <si>
    <t>平成8年3月31日現在</t>
  </si>
  <si>
    <t>中小</t>
  </si>
  <si>
    <t>国民</t>
  </si>
  <si>
    <t>生命　保険　会社</t>
  </si>
  <si>
    <t>商工中金支店</t>
  </si>
  <si>
    <t>農林
中金</t>
  </si>
  <si>
    <t>県信
連</t>
  </si>
  <si>
    <t>企業</t>
  </si>
  <si>
    <t>金融</t>
  </si>
  <si>
    <t>公庫</t>
  </si>
  <si>
    <t>支店</t>
  </si>
  <si>
    <t>支社等</t>
  </si>
  <si>
    <t>総数</t>
  </si>
  <si>
    <t>注：1）支店には、県外からの進出店舗（都市銀行3、地方銀行5）を含む。2）都市銀行に信託銀行を含む。</t>
  </si>
  <si>
    <t>　　3）生命保険会社は、支社のみを計上（うち１社は営業部）。　4）支店には有人出張所を含む。</t>
  </si>
  <si>
    <t>資料：東北財務局山形財務事務所、山形中央郵便局、県農業経済課、県水産課、県商工政策課</t>
  </si>
  <si>
    <t>　　　　</t>
  </si>
  <si>
    <t>２７．市、郡別の金融機関別店舗数</t>
  </si>
  <si>
    <t>公表時期：8年6月</t>
  </si>
  <si>
    <t>3月31日現在　単位：百万円</t>
  </si>
  <si>
    <t>業    種    別</t>
  </si>
  <si>
    <t>平成5年度</t>
  </si>
  <si>
    <t>農業</t>
  </si>
  <si>
    <t>林業</t>
  </si>
  <si>
    <t>製造業</t>
  </si>
  <si>
    <t>漁業</t>
  </si>
  <si>
    <t>鉱業</t>
  </si>
  <si>
    <t>繊維品</t>
  </si>
  <si>
    <t>建設業</t>
  </si>
  <si>
    <t>木材・木製品</t>
  </si>
  <si>
    <t>卸売・小売業、飲食店</t>
  </si>
  <si>
    <t>パルプ・紙・紙加工業</t>
  </si>
  <si>
    <t>卸売業</t>
  </si>
  <si>
    <t>出版・印刷・同関連産業</t>
  </si>
  <si>
    <t>小売業</t>
  </si>
  <si>
    <t>化学工業</t>
  </si>
  <si>
    <t>飲食店</t>
  </si>
  <si>
    <t>石油精製</t>
  </si>
  <si>
    <t>金融・保険業</t>
  </si>
  <si>
    <t>窯業・土石製品</t>
  </si>
  <si>
    <t>不動産業</t>
  </si>
  <si>
    <t>鉄鋼</t>
  </si>
  <si>
    <t>運輸・通信業</t>
  </si>
  <si>
    <t>非鉄金属</t>
  </si>
  <si>
    <t>電気・ガス・水道・熱供給業</t>
  </si>
  <si>
    <t>金属製品</t>
  </si>
  <si>
    <t>サービス業</t>
  </si>
  <si>
    <t>一般機械器具</t>
  </si>
  <si>
    <t>地方公共団体</t>
  </si>
  <si>
    <t>電気機械器具</t>
  </si>
  <si>
    <t>個　　人</t>
  </si>
  <si>
    <t>輸送用機械器具</t>
  </si>
  <si>
    <t>（住宅・消費・納税資金等）</t>
  </si>
  <si>
    <t>精密機械器具</t>
  </si>
  <si>
    <t>海外円借款、国内店名義現地貸</t>
  </si>
  <si>
    <t>その他の製造業</t>
  </si>
  <si>
    <t>注：1）本表の計数は、銀行（平成元年9月末調査以降第二地方銀行協会加盟行&lt;相互銀行を含む&gt;を含む）各店舗の貸出</t>
  </si>
  <si>
    <t>　　　　残高（銀行勘定貸出で当座貸越、特別国際金融取引勘定にかかる貸出金およびバンクカード、ワイドカードによるキャッシング</t>
  </si>
  <si>
    <t>　　　　残高を除く）を貸出先業種別に集計したものである。</t>
  </si>
  <si>
    <t>　　2）金額は原則として単位未満切捨て。</t>
  </si>
  <si>
    <t>資料：日本銀行山形事務所「都道府県別業種別全国銀行貸出残高調査」</t>
  </si>
  <si>
    <t>２８．銀行業種別貸出状況（平成5～7年度）</t>
  </si>
  <si>
    <t>（１）一般会計</t>
  </si>
  <si>
    <t>単位 ： 決算額＝円、構成比＝％</t>
  </si>
  <si>
    <t>科           目</t>
  </si>
  <si>
    <t>決   算   額</t>
  </si>
  <si>
    <t>構 成 比</t>
  </si>
  <si>
    <t>歳　　入　　総　　額</t>
  </si>
  <si>
    <t>県税</t>
  </si>
  <si>
    <t>地方譲与税</t>
  </si>
  <si>
    <t>地方交付税</t>
  </si>
  <si>
    <t>交通安全対策特別交付金</t>
  </si>
  <si>
    <t>分担金及び負担金</t>
  </si>
  <si>
    <t>使用料及び手数料</t>
  </si>
  <si>
    <t>国庫支出金</t>
  </si>
  <si>
    <t>財産収入</t>
  </si>
  <si>
    <t>繰入金</t>
  </si>
  <si>
    <t>繰越金</t>
  </si>
  <si>
    <t>諸収入</t>
  </si>
  <si>
    <t>県債</t>
  </si>
  <si>
    <t>歳　　出　　総　　額</t>
  </si>
  <si>
    <t>議会費</t>
  </si>
  <si>
    <t>総務費</t>
  </si>
  <si>
    <t>民生費</t>
  </si>
  <si>
    <t>衛生費</t>
  </si>
  <si>
    <t>労働費</t>
  </si>
  <si>
    <t>農林水産業費</t>
  </si>
  <si>
    <t>商工費</t>
  </si>
  <si>
    <t>土木費</t>
  </si>
  <si>
    <t>警察費</t>
  </si>
  <si>
    <t>教育費</t>
  </si>
  <si>
    <t>災害復旧費</t>
  </si>
  <si>
    <t>公債費</t>
  </si>
  <si>
    <t>諸支出金</t>
  </si>
  <si>
    <t>予備費</t>
  </si>
  <si>
    <t>歳 入 歳 出 差 引 残 額</t>
  </si>
  <si>
    <t>平成5年度</t>
  </si>
  <si>
    <t>6年度</t>
  </si>
  <si>
    <t>7年度</t>
  </si>
  <si>
    <t>寄附金</t>
  </si>
  <si>
    <t>-</t>
  </si>
  <si>
    <t>資料：県出納局「山形県歳入歳出決算書」</t>
  </si>
  <si>
    <t>２９．山形県歳入歳出決算（平成5～7年度）</t>
  </si>
  <si>
    <t>形式収支</t>
  </si>
  <si>
    <t>翌年度へ繰</t>
  </si>
  <si>
    <t>歳                                                                                                                                           入</t>
  </si>
  <si>
    <t>歳                                                                                                      出</t>
  </si>
  <si>
    <t>歳入総額</t>
  </si>
  <si>
    <t>歳出総額</t>
  </si>
  <si>
    <t>（ △減 ）</t>
  </si>
  <si>
    <t>り越すべき</t>
  </si>
  <si>
    <t>利子割</t>
  </si>
  <si>
    <t>ゴルフ場</t>
  </si>
  <si>
    <t>特別地方</t>
  </si>
  <si>
    <t>自動車取得</t>
  </si>
  <si>
    <t>交通安全</t>
  </si>
  <si>
    <t>国有提供施設</t>
  </si>
  <si>
    <t>地方税</t>
  </si>
  <si>
    <t>利 用 税</t>
  </si>
  <si>
    <t>消 費 税</t>
  </si>
  <si>
    <t>対策特別</t>
  </si>
  <si>
    <t>手数料</t>
  </si>
  <si>
    <t>等所在市町村</t>
  </si>
  <si>
    <t>地方債</t>
  </si>
  <si>
    <t xml:space="preserve">衛生費 </t>
  </si>
  <si>
    <t>消防費</t>
  </si>
  <si>
    <t>交付金</t>
  </si>
  <si>
    <t>交 付 金</t>
  </si>
  <si>
    <t>税交付金</t>
  </si>
  <si>
    <t>助成交付金</t>
  </si>
  <si>
    <t>単位:千円</t>
  </si>
  <si>
    <t>実質収支</t>
  </si>
  <si>
    <t>分担金</t>
  </si>
  <si>
    <t>前年度
繰上充
用金</t>
  </si>
  <si>
    <t>(A)</t>
  </si>
  <si>
    <t>(B)</t>
  </si>
  <si>
    <t>(A)-(B)=(C)</t>
  </si>
  <si>
    <t>地方交付税</t>
  </si>
  <si>
    <t>及び</t>
  </si>
  <si>
    <t>使用料</t>
  </si>
  <si>
    <t>県支出金</t>
  </si>
  <si>
    <t>財産収入</t>
  </si>
  <si>
    <t>寄附金</t>
  </si>
  <si>
    <t>(D)</t>
  </si>
  <si>
    <t>負担金</t>
  </si>
  <si>
    <t>資料：県地方課</t>
  </si>
  <si>
    <t>項          目          別</t>
  </si>
  <si>
    <t>青森市</t>
  </si>
  <si>
    <t>盛岡市</t>
  </si>
  <si>
    <t>仙台市</t>
  </si>
  <si>
    <t>秋田市</t>
  </si>
  <si>
    <t>福島市</t>
  </si>
  <si>
    <t>東北</t>
  </si>
  <si>
    <t>全国</t>
  </si>
  <si>
    <t>世帯人員</t>
  </si>
  <si>
    <t>(人)</t>
  </si>
  <si>
    <t>有業人員</t>
  </si>
  <si>
    <t>世帯主の年齢</t>
  </si>
  <si>
    <t>(歳)</t>
  </si>
  <si>
    <t>収入総額</t>
  </si>
  <si>
    <t>実収入</t>
  </si>
  <si>
    <t>経常収入</t>
  </si>
  <si>
    <t>勤め先収入</t>
  </si>
  <si>
    <t>世帯主収入</t>
  </si>
  <si>
    <t>定期収入</t>
  </si>
  <si>
    <t>臨時収入</t>
  </si>
  <si>
    <t>賞与</t>
  </si>
  <si>
    <t>支出総額</t>
  </si>
  <si>
    <t>実支出</t>
  </si>
  <si>
    <t>消費支出</t>
  </si>
  <si>
    <t>食料</t>
  </si>
  <si>
    <t>穀類</t>
  </si>
  <si>
    <t>肉類</t>
  </si>
  <si>
    <t>乳卵類</t>
  </si>
  <si>
    <t>果物</t>
  </si>
  <si>
    <t>油脂・調味料</t>
  </si>
  <si>
    <t>菓子類</t>
  </si>
  <si>
    <t>調理食品</t>
  </si>
  <si>
    <t>飲料</t>
  </si>
  <si>
    <t>酒類</t>
  </si>
  <si>
    <t>外食</t>
  </si>
  <si>
    <t>住居</t>
  </si>
  <si>
    <t>光熱・水道</t>
  </si>
  <si>
    <t>家具・家事用品</t>
  </si>
  <si>
    <t>被服及び履物</t>
  </si>
  <si>
    <t>交通・通信</t>
  </si>
  <si>
    <t>教育</t>
  </si>
  <si>
    <t>教養娯楽</t>
  </si>
  <si>
    <t>その他の消費支出</t>
  </si>
  <si>
    <t>非消費支出</t>
  </si>
  <si>
    <t>実支出以外の支出</t>
  </si>
  <si>
    <t>現物総額</t>
  </si>
  <si>
    <t>単位：円</t>
  </si>
  <si>
    <t>集計世帯数</t>
  </si>
  <si>
    <t>(世帯)</t>
  </si>
  <si>
    <t>世　帯　員　収　入</t>
  </si>
  <si>
    <t>事業・内職収入</t>
  </si>
  <si>
    <t>他の経常収入</t>
  </si>
  <si>
    <t>財産収入</t>
  </si>
  <si>
    <t>社会保障給付</t>
  </si>
  <si>
    <t xml:space="preserve">仕送り金 </t>
  </si>
  <si>
    <t>特別収入（受贈金・その他）</t>
  </si>
  <si>
    <t>実収入以外の収入</t>
  </si>
  <si>
    <t>うち預貯金引出</t>
  </si>
  <si>
    <t>うち保険取金</t>
  </si>
  <si>
    <t>うち土地家屋借入金</t>
  </si>
  <si>
    <t>うち他の借入金</t>
  </si>
  <si>
    <t>うち月賦</t>
  </si>
  <si>
    <t>うち掛買</t>
  </si>
  <si>
    <t>うち米類</t>
  </si>
  <si>
    <t>野菜・海草</t>
  </si>
  <si>
    <t>うち家賃地代</t>
  </si>
  <si>
    <t>うち電気代</t>
  </si>
  <si>
    <t>保健医療</t>
  </si>
  <si>
    <t>うち諸雑費</t>
  </si>
  <si>
    <t>所得税</t>
  </si>
  <si>
    <t>他の税</t>
  </si>
  <si>
    <t>社会保険料</t>
  </si>
  <si>
    <t>うち預貯金</t>
  </si>
  <si>
    <t>うち保険掛金</t>
  </si>
  <si>
    <t>資料：総務庁統計局「家計調査年報（平成7年）」</t>
  </si>
  <si>
    <t>３１．東北6県県庁所在都市別勤労者世帯１世帯当たり年平均１か月の収支（平成7年）</t>
  </si>
  <si>
    <t>認知件数</t>
  </si>
  <si>
    <t>検挙件数</t>
  </si>
  <si>
    <t>検挙人員</t>
  </si>
  <si>
    <t>強盗</t>
  </si>
  <si>
    <t>放火</t>
  </si>
  <si>
    <t>強姦</t>
  </si>
  <si>
    <t>凶器準備集合</t>
  </si>
  <si>
    <t>暴行</t>
  </si>
  <si>
    <t>傷害</t>
  </si>
  <si>
    <t>脅迫・恐喝</t>
  </si>
  <si>
    <t>窃盗</t>
  </si>
  <si>
    <t>詐欺</t>
  </si>
  <si>
    <t>横領</t>
  </si>
  <si>
    <t>偽造</t>
  </si>
  <si>
    <t>背任</t>
  </si>
  <si>
    <t>賭博</t>
  </si>
  <si>
    <t>わいせつ</t>
  </si>
  <si>
    <t>業務上等過失致死傷</t>
  </si>
  <si>
    <t>その他の刑法犯</t>
  </si>
  <si>
    <t>（1）罪種別</t>
  </si>
  <si>
    <t>罪種別</t>
  </si>
  <si>
    <t>平　成　6　年</t>
  </si>
  <si>
    <t>平　成　7　年</t>
  </si>
  <si>
    <t>総数</t>
  </si>
  <si>
    <t>殺人</t>
  </si>
  <si>
    <r>
      <t>瀆</t>
    </r>
    <r>
      <rPr>
        <sz val="10"/>
        <rFont val="ＭＳ 明朝"/>
        <family val="1"/>
      </rPr>
      <t>職</t>
    </r>
  </si>
  <si>
    <t>注：1）検挙件数については、検挙地計上方式による。</t>
  </si>
  <si>
    <t xml:space="preserve">    2）道路上の交通事故に係る業務患等過失致死傷は含まない。</t>
  </si>
  <si>
    <t>資料：県警察本部　</t>
  </si>
  <si>
    <t>３２．刑法犯の認知、検挙件数及び検挙人員（平成6、7年）</t>
  </si>
  <si>
    <t>医　　　　　師</t>
  </si>
  <si>
    <t>歯　　　科　　　医　　　師</t>
  </si>
  <si>
    <t>薬　　　剤　　　師</t>
  </si>
  <si>
    <t>実　　　数</t>
  </si>
  <si>
    <t>人口１０万対</t>
  </si>
  <si>
    <t>実　　　　　数</t>
  </si>
  <si>
    <t>（１）保健所別実数及び率</t>
  </si>
  <si>
    <t>12月31日現在</t>
  </si>
  <si>
    <t>保健所別</t>
  </si>
  <si>
    <t>平成4年</t>
  </si>
  <si>
    <t>総    数</t>
  </si>
  <si>
    <t>山形</t>
  </si>
  <si>
    <t>市町村別の年齢（５歳階級）別人口（平成７年）</t>
  </si>
  <si>
    <t>人口の移動（平成５～７年）</t>
  </si>
  <si>
    <t>市町村別の従業地、通学地による人口（昼間人口）（平成２年）</t>
  </si>
  <si>
    <t>市町村別の産業大分類就業者（15歳以上）（平成２年）</t>
  </si>
  <si>
    <t>労働力状態、産業（大分類）、年齢（５歳階級）、男女別15歳以上人口（平成２年）</t>
  </si>
  <si>
    <t>市町村別の労働力状態、男女別15歳以上人口（平成２年）</t>
  </si>
  <si>
    <t>産業（大分類）、従業上の地位、男女別15歳以上就業者数（平成２年）</t>
  </si>
  <si>
    <t>市町村別の世帯の種類、世帯人員別世帯数及び世帯人員（平成２年）</t>
  </si>
  <si>
    <t>世帯の家族類型（16区分）別一般世帯数、一般世帯人員及び親族人員（平成２年）</t>
  </si>
  <si>
    <t>住居の種類・住宅の所有の関係（７区分）別一般世帯数、一般世帯人員、１世帯当たり室数及び１世帯当たり延べ面積
（平成２年）</t>
  </si>
  <si>
    <t>従業地・通学地別15歳以上就業者・通学者の推移（昭和60、平成２年）　</t>
  </si>
  <si>
    <t>市町村別の世帯数推移（平成３～７年）</t>
  </si>
  <si>
    <t>出稼ぎ者数（平成６、７年度）</t>
  </si>
  <si>
    <t>人口集中地区</t>
  </si>
  <si>
    <t>市町村別の事業所数及び従業者数（昭和61、平成３年）</t>
  </si>
  <si>
    <t>産業（大分類）、従業者規模別事業所数及び従業者数（昭和61、平成３年）</t>
  </si>
  <si>
    <t>３－３</t>
  </si>
  <si>
    <t>産業（中分類）別事業所数及び従業者数（昭和61、平成３年）</t>
  </si>
  <si>
    <t>産業（中分類）、経営組織別事業所数及び従業上の地位別従業者数（昭和61、平成３年）</t>
  </si>
  <si>
    <t>３－４</t>
  </si>
  <si>
    <t>３－５</t>
  </si>
  <si>
    <t>市町村、産業（大分類）別事業所数及び従業者数（平成３年）</t>
  </si>
  <si>
    <t>産業別規模別民営事業所数（昭和61、平成３年）</t>
  </si>
  <si>
    <t>３－６</t>
  </si>
  <si>
    <t>都道府県別の事業所数及び従業者数（農林漁業及び公務を除く）（昭和61、平成３年）</t>
  </si>
  <si>
    <t>市町村別の専業、兼業、経営耕地規模別農家数（平成４、７年）</t>
  </si>
  <si>
    <t>市町村別の地目別経営農家数及び経営耕地面積（平成４、７年）</t>
  </si>
  <si>
    <t>農産物販売金額規模別農家数（平成４、７年）</t>
  </si>
  <si>
    <t>市町村別農家の男女、年齢別世帯員数（昭和62年～平成７年）</t>
  </si>
  <si>
    <t>市町村別農家の就業状態別15歳以上世帯員数（昭和62年～平成７年）</t>
  </si>
  <si>
    <t>市町村別の男女別従事日数別自営農業従事者数（昭和62年～平成７年）</t>
  </si>
  <si>
    <t>市町村別の農家の兼業種類別従事者数（昭和62年～平成７年）</t>
  </si>
  <si>
    <t>販売農家の農業労働力保有状態別農家数（平成７年）</t>
  </si>
  <si>
    <t>あとつぎの有無別・あとつぎ予定者の就業状態別農家数（平成４、７年）</t>
  </si>
  <si>
    <t>耕作放棄地のある農家数と耕作放棄地面積（平成４、７年）</t>
  </si>
  <si>
    <t>市町村別の農業雇用労働雇い入れ農家数・人数及び農作業（水稲作）をよそに請け負わせた農家数と面積
（昭和62年～平成７年）</t>
  </si>
  <si>
    <t>市町村別の林家の主業（農家林家）（平成２年）</t>
  </si>
  <si>
    <t>(8)県民総支出(デフレーター）</t>
  </si>
  <si>
    <t>14－13</t>
  </si>
  <si>
    <t>４－30</t>
  </si>
  <si>
    <t>４－31</t>
  </si>
  <si>
    <t>市町村別の林業従事世帯員数（農家林家世帯員）（平成２年）</t>
  </si>
  <si>
    <t>市町村別の所有山林、保有山林がある林家数及び面積（農家林家）（平成２年）</t>
  </si>
  <si>
    <t>市町村別の人工林率別林家数及び人工林面積（農家林家）（平成２年）</t>
  </si>
  <si>
    <t>市町村別の林産物等種類別販売林家数（農家林家）（平成２年）</t>
  </si>
  <si>
    <t>保有山林面積規模別事業体数と面積（平成２年）</t>
  </si>
  <si>
    <t>保有山林のある林家数と面積（平成２年）</t>
  </si>
  <si>
    <t>市町村別の林野面積及び森林面積（平成２年）</t>
  </si>
  <si>
    <t>(2)木炭生産量</t>
  </si>
  <si>
    <t>７－１</t>
  </si>
  <si>
    <t>７－２</t>
  </si>
  <si>
    <t>７－３</t>
  </si>
  <si>
    <t>７－４</t>
  </si>
  <si>
    <t>７－５</t>
  </si>
  <si>
    <t>７－６</t>
  </si>
  <si>
    <t>７－７</t>
  </si>
  <si>
    <t>７－８</t>
  </si>
  <si>
    <t>７－９</t>
  </si>
  <si>
    <t>７－10</t>
  </si>
  <si>
    <t>７－11</t>
  </si>
  <si>
    <t>８－１</t>
  </si>
  <si>
    <t>８－２</t>
  </si>
  <si>
    <t>８－３</t>
  </si>
  <si>
    <t>８－４</t>
  </si>
  <si>
    <t>８－５</t>
  </si>
  <si>
    <t>８－６</t>
  </si>
  <si>
    <t>８－７</t>
  </si>
  <si>
    <t>８－８</t>
  </si>
  <si>
    <t>８－９</t>
  </si>
  <si>
    <t>８－10</t>
  </si>
  <si>
    <t>８－11</t>
  </si>
  <si>
    <t>８－12</t>
  </si>
  <si>
    <t>８－13</t>
  </si>
  <si>
    <t>(1)木造</t>
  </si>
  <si>
    <t>(2)非木造</t>
  </si>
  <si>
    <t>８－14</t>
  </si>
  <si>
    <t>８－15</t>
  </si>
  <si>
    <t>第９章　電気、ガス及び上下水道</t>
  </si>
  <si>
    <t>９－１</t>
  </si>
  <si>
    <t>発電所及び認可出力</t>
  </si>
  <si>
    <t>９－２</t>
  </si>
  <si>
    <t>９－３</t>
  </si>
  <si>
    <t>(1)県内における労働組合員推定組織率（男女別）の推移</t>
  </si>
  <si>
    <t>本書は、県内の各般にわたる統計資料を収録し、県勢の実態を明らかにするため編集したものです。</t>
  </si>
  <si>
    <t>11－７</t>
  </si>
  <si>
    <t>本書は、企画調整部統計調査課所管の各種統計資料を主とし、これに庁内各部課室及び他官公庁、団体、会社等から収集した資料もあわせて掲載しました。</t>
  </si>
  <si>
    <t>６．水産業　　７．鉱工業　　８．建設　　９．電気、ガス及び上下水道　　10．運輸及び通信</t>
  </si>
  <si>
    <t>年は暦年、年度は会計年度を示し、符号の用法は、次のとおりです。</t>
  </si>
  <si>
    <t>　０　表章単位に満たないもの　　　　　－　該当数字がないもの
 0.0</t>
  </si>
  <si>
    <t>　…　事実不詳及び調査を欠くもの　　　ｘ　数字が統計法により秘匿されているもの</t>
  </si>
  <si>
    <t>統計数字の単位未満は、四捨五入することを原則としました。したがって、総数（合計）と内訳の積算値は一致しない場合があります。</t>
  </si>
  <si>
    <t>統計資料の出所は、当該統計表の脚注に記載しました。</t>
  </si>
  <si>
    <t>主要山岳（海抜1,500m以上）</t>
  </si>
  <si>
    <t>主要河川</t>
  </si>
  <si>
    <t>湖沼及びダム</t>
  </si>
  <si>
    <t>気象観測所一覧表</t>
  </si>
  <si>
    <t>１－１</t>
  </si>
  <si>
    <t>１－２</t>
  </si>
  <si>
    <t>１－３</t>
  </si>
  <si>
    <t>１－４</t>
  </si>
  <si>
    <t>１－５</t>
  </si>
  <si>
    <t>１－６</t>
  </si>
  <si>
    <t>１－７</t>
  </si>
  <si>
    <t>１－８</t>
  </si>
  <si>
    <t>１－９</t>
  </si>
  <si>
    <t>１－10</t>
  </si>
  <si>
    <t>１－11</t>
  </si>
  <si>
    <t>１－12</t>
  </si>
  <si>
    <t>１－13</t>
  </si>
  <si>
    <t>１－14</t>
  </si>
  <si>
    <t>１－15</t>
  </si>
  <si>
    <t>１－16</t>
  </si>
  <si>
    <t>１－17</t>
  </si>
  <si>
    <t>２－１</t>
  </si>
  <si>
    <t>２－２</t>
  </si>
  <si>
    <t>２－３</t>
  </si>
  <si>
    <t>２－４</t>
  </si>
  <si>
    <t>２－５</t>
  </si>
  <si>
    <t>２－６</t>
  </si>
  <si>
    <t>２－７</t>
  </si>
  <si>
    <t>２－８</t>
  </si>
  <si>
    <t>２－９</t>
  </si>
  <si>
    <t>２－11</t>
  </si>
  <si>
    <t>２－12</t>
  </si>
  <si>
    <t>２－13</t>
  </si>
  <si>
    <t>２－10</t>
  </si>
  <si>
    <t>２－14</t>
  </si>
  <si>
    <t>２－15</t>
  </si>
  <si>
    <t>２－17</t>
  </si>
  <si>
    <t>外国人登録人員</t>
  </si>
  <si>
    <t>平均寿命</t>
  </si>
  <si>
    <t>２－23</t>
  </si>
  <si>
    <t>２－24</t>
  </si>
  <si>
    <t>２－25</t>
  </si>
  <si>
    <t>２－26</t>
  </si>
  <si>
    <t>２－27</t>
  </si>
  <si>
    <t>２－28</t>
  </si>
  <si>
    <t>３－１</t>
  </si>
  <si>
    <t>３－２</t>
  </si>
  <si>
    <t>３－７</t>
  </si>
  <si>
    <t>４－１</t>
  </si>
  <si>
    <t>４－２</t>
  </si>
  <si>
    <t>４－３</t>
  </si>
  <si>
    <t>４－４</t>
  </si>
  <si>
    <t>４－５</t>
  </si>
  <si>
    <t>４－６</t>
  </si>
  <si>
    <t>４－７</t>
  </si>
  <si>
    <t>４－８</t>
  </si>
  <si>
    <t>４－９</t>
  </si>
  <si>
    <t>４－10</t>
  </si>
  <si>
    <t>４－11</t>
  </si>
  <si>
    <t>４－13</t>
  </si>
  <si>
    <t>４－12</t>
  </si>
  <si>
    <t>(1)麦類</t>
  </si>
  <si>
    <t>(2)いも類</t>
  </si>
  <si>
    <t>(3)豆類・雑穀</t>
  </si>
  <si>
    <t>(4)野菜</t>
  </si>
  <si>
    <t>(5)果樹</t>
  </si>
  <si>
    <t>４－14</t>
  </si>
  <si>
    <t>４－15</t>
  </si>
  <si>
    <t>４－16</t>
  </si>
  <si>
    <t>４－17</t>
  </si>
  <si>
    <t>４－18</t>
  </si>
  <si>
    <t>４－19</t>
  </si>
  <si>
    <t>４－20</t>
  </si>
  <si>
    <t>４－21</t>
  </si>
  <si>
    <t>４－22</t>
  </si>
  <si>
    <t>４－23</t>
  </si>
  <si>
    <t>教宗派別宗教法人数</t>
  </si>
  <si>
    <t>博物館</t>
  </si>
  <si>
    <t>６</t>
  </si>
  <si>
    <t>第１章　土地及び気象</t>
  </si>
  <si>
    <t>(1)公立学校</t>
  </si>
  <si>
    <t>16－１</t>
  </si>
  <si>
    <t>16－２</t>
  </si>
  <si>
    <t>16－３</t>
  </si>
  <si>
    <t>16－４</t>
  </si>
  <si>
    <t>16－５</t>
  </si>
  <si>
    <t>16－６</t>
  </si>
  <si>
    <t>16－７</t>
  </si>
  <si>
    <t>16－８</t>
  </si>
  <si>
    <t>16－９</t>
  </si>
  <si>
    <t>16－10</t>
  </si>
  <si>
    <t>16－11</t>
  </si>
  <si>
    <t>16－12</t>
  </si>
  <si>
    <t>16－13</t>
  </si>
  <si>
    <t>16－14</t>
  </si>
  <si>
    <t>16－15</t>
  </si>
  <si>
    <t>16－16</t>
  </si>
  <si>
    <t>16－17</t>
  </si>
  <si>
    <t>16－19</t>
  </si>
  <si>
    <t>16－18</t>
  </si>
  <si>
    <t>職業能力開発施設の状況</t>
  </si>
  <si>
    <t>(1)〈事業所規模５人以上〉</t>
  </si>
  <si>
    <t>(2)〈事業所規模30人以上〉</t>
  </si>
  <si>
    <t>(1)適用事業場数・適用労働者数</t>
  </si>
  <si>
    <t>(2)社会保険事務所別被保険者、保険料免除者、検認、国民年金収納状況及び福祉年金受給権者数</t>
  </si>
  <si>
    <t>(1)等級別</t>
  </si>
  <si>
    <t>(2)障害別</t>
  </si>
  <si>
    <t>17－１</t>
  </si>
  <si>
    <t>17－２</t>
  </si>
  <si>
    <t>17－３</t>
  </si>
  <si>
    <t>17－４</t>
  </si>
  <si>
    <t>17－５</t>
  </si>
  <si>
    <t>17－６</t>
  </si>
  <si>
    <t>17－７</t>
  </si>
  <si>
    <t>17－８</t>
  </si>
  <si>
    <t>17－９</t>
  </si>
  <si>
    <t>17－10</t>
  </si>
  <si>
    <t>17－12</t>
  </si>
  <si>
    <t>17－16</t>
  </si>
  <si>
    <t>17－18</t>
  </si>
  <si>
    <t>17－19</t>
  </si>
  <si>
    <t>17－22</t>
  </si>
  <si>
    <t>17－23</t>
  </si>
  <si>
    <t>17－24</t>
  </si>
  <si>
    <t>17－26</t>
  </si>
  <si>
    <t>17－27</t>
  </si>
  <si>
    <t>17－29</t>
  </si>
  <si>
    <t>17－30</t>
  </si>
  <si>
    <t>３０．市町村別普通会計歳入歳出決算（平成5、6年度）</t>
  </si>
  <si>
    <t>農林水産
業    費</t>
  </si>
  <si>
    <t xml:space="preserve"> 財源</t>
  </si>
  <si>
    <t>(C)-(D)=(E)</t>
  </si>
  <si>
    <t>平成5年度</t>
  </si>
  <si>
    <t>平成6年度</t>
  </si>
  <si>
    <t>１．市町村別利用区分別面積（平成5、6年）</t>
  </si>
  <si>
    <t>単位：ha</t>
  </si>
  <si>
    <t>水面・</t>
  </si>
  <si>
    <t>平成5年</t>
  </si>
  <si>
    <t>平成6年</t>
  </si>
  <si>
    <t>立川町</t>
  </si>
  <si>
    <t>立体</t>
  </si>
  <si>
    <t>産業分類別鉱工業生産指数〈原指数〉（平成４～７年）</t>
  </si>
  <si>
    <t>産業分類別鉱工業生産指数〈季節調整済指数〉（平成６、７年）</t>
  </si>
  <si>
    <t>産業分類別鉱工業生産者製品在庫指数〈原指数〉（平成４～７年）</t>
  </si>
  <si>
    <t>産業（中分類）別従業者規模別製造業の事業所数、従業者数、原材料使用額等、製造品出荷額等、生産額及び付加価値額（平成４～６年）</t>
  </si>
  <si>
    <t>産業（中分類）別従業者規模別製造業の工業用地面積及び用水量（従業者30人以上の事業所）（平成６年）</t>
  </si>
  <si>
    <t>市町村別製造業の事業所数、従業者数、現金給与総額、原材料使用額等及び製造品出荷額等（平成６年）</t>
  </si>
  <si>
    <t>産業（中分類）別製造業の従業者規模別事業所数、従業者数、現金給与総額、原材料使用額等在庫額、有形固定資産額、建設仮勘定額、製造品出荷額等、粗付加価値額、生産額及び付加価値額（平成６年）</t>
  </si>
  <si>
    <t>市町村別製造業の産業（中分類）別事業所数、従業者数、現金給与総額、原材料使用額等、在庫額年間増減、有形固定資産年間投資総額、製造品出荷額等、粗付加価値額及び総額（平成６年）</t>
  </si>
  <si>
    <t>商品分類別製造業の製造品出荷額及び加工賃収入額（平成６年）</t>
  </si>
  <si>
    <t>東北７県別製造業の推移（平成３～６年）</t>
  </si>
  <si>
    <t>鉱業の状況（平成６～７年）</t>
  </si>
  <si>
    <t>投資的土木事業費（平成６、７年度）</t>
  </si>
  <si>
    <t>着工建築物の建築主、構造、用途別建築物数、床面積及び工事費予定額（平成６、７年）</t>
  </si>
  <si>
    <t>東北６県別着工建築物の建築主別建築物数、床面積及び工事費予定額（平成７年）</t>
  </si>
  <si>
    <t>東北６県別着工新設住宅の利用、種類別戸数及び床面積（平成７年）</t>
  </si>
  <si>
    <t>着工住宅の工事別戸数及び床面積（平成６、７年）</t>
  </si>
  <si>
    <t>除却建築物の床面積及び評価額（平成６、７年）</t>
  </si>
  <si>
    <t>着工新設住宅の利用関係、種類別戸数及び床面積（平成６、７年）</t>
  </si>
  <si>
    <t>電力需給実績（平成５～７年度）</t>
  </si>
  <si>
    <t>電灯及び電力需要実績（平成５～７年度）</t>
  </si>
  <si>
    <t>産業別電力（高圧電力甲＋大口電力）需要状況（平成６、７年度）</t>
  </si>
  <si>
    <t>地域別の一般家庭１戸当たり月平均使用電力量（平成２～７年度）</t>
  </si>
  <si>
    <t>東北７県別使用電力量（平成７年度）</t>
  </si>
  <si>
    <t>電力需給状況の推移（平成２～７年度）</t>
  </si>
  <si>
    <t>都市ガスの事業所別需要家メーター数、生産量、購入量及び送出量（平成６、７年(度)）</t>
  </si>
  <si>
    <t>保健所、市町村別の水道普及状況（平成５、６年度）</t>
  </si>
  <si>
    <t>保健所、市町村別の給水状況（計画）（平成５、６年度）</t>
  </si>
  <si>
    <t>地区別年間給水量（実績）（平成２～６年度）</t>
  </si>
  <si>
    <t>下水道の現況（平成７年度）</t>
  </si>
  <si>
    <t>入港船舶実績（平成７年）</t>
  </si>
  <si>
    <t>品種別輸移出入（平成５～７年）</t>
  </si>
  <si>
    <t>山形空港利用状況（平成２～７年）</t>
  </si>
  <si>
    <t>庄内空港利用状況（平成４～７年）</t>
  </si>
  <si>
    <t>高速道路の交通量（平成６、７年）</t>
  </si>
  <si>
    <t>有料道路の交通量（平成６、７年）</t>
  </si>
  <si>
    <t>(2)車種別・市町村別保有自動車台数</t>
  </si>
  <si>
    <t>貨物発都道府県別流動量（平成６、７年）</t>
  </si>
  <si>
    <t>１</t>
  </si>
  <si>
    <t>２</t>
  </si>
  <si>
    <t>４</t>
  </si>
  <si>
    <t>５</t>
  </si>
  <si>
    <t>６</t>
  </si>
  <si>
    <t>７</t>
  </si>
  <si>
    <t>1</t>
  </si>
  <si>
    <t>2</t>
  </si>
  <si>
    <t>3</t>
  </si>
  <si>
    <t>4</t>
  </si>
  <si>
    <t>5</t>
  </si>
  <si>
    <t>6</t>
  </si>
  <si>
    <t>7</t>
  </si>
  <si>
    <t>8</t>
  </si>
  <si>
    <t>9</t>
  </si>
  <si>
    <t>10</t>
  </si>
  <si>
    <t>11</t>
  </si>
  <si>
    <t>12</t>
  </si>
  <si>
    <t>13</t>
  </si>
  <si>
    <t>14</t>
  </si>
  <si>
    <t>15</t>
  </si>
  <si>
    <t>16</t>
  </si>
  <si>
    <t>17</t>
  </si>
  <si>
    <t>18</t>
  </si>
  <si>
    <t>19</t>
  </si>
  <si>
    <t>22</t>
  </si>
  <si>
    <t>23</t>
  </si>
  <si>
    <t>24</t>
  </si>
  <si>
    <t>27</t>
  </si>
  <si>
    <t>28</t>
  </si>
  <si>
    <t>30</t>
  </si>
  <si>
    <t>31</t>
  </si>
  <si>
    <t>34</t>
  </si>
  <si>
    <t>宅配便以外貨物品目別輸送トン数（平成６、７年）</t>
  </si>
  <si>
    <t>郵便施設及び郵便物取扱数（平成２～７年度）</t>
  </si>
  <si>
    <t>電話施設数状況（平成７年度末）</t>
  </si>
  <si>
    <t>市町村別電話施設数状況（平成７年度末）</t>
  </si>
  <si>
    <t>通信施設数</t>
  </si>
  <si>
    <t>市町村別の卸・小売業別商店数、従業者数及び年間商品販売額（平成３、６年）</t>
  </si>
  <si>
    <t>市町村別の産業（中分類）別商店数、従業者数、売場面積、年間商品販売額、修理料等及び商品手持額
（平成３、６年）</t>
  </si>
  <si>
    <t>大型小売店売上高（平成５～７年）</t>
  </si>
  <si>
    <t>石油製品販売量（平成５～７年）</t>
  </si>
  <si>
    <t>売場面積規模別商店数、従業者数及び年間商品販売額（平成３、６年）</t>
  </si>
  <si>
    <t>輸出出荷額（平成６、７年）</t>
  </si>
  <si>
    <t>輸入額（平成７年）</t>
  </si>
  <si>
    <t>銀行主要勘定（平成７年度、月別残高）</t>
  </si>
  <si>
    <t>信用金庫主要勘定（平成７年度、月別残高）</t>
  </si>
  <si>
    <t>信用組合主要勘定（平成７年度、月別残高）</t>
  </si>
  <si>
    <t>商工組合中央金庫主要勘定（平成７年度、月別残高）</t>
  </si>
  <si>
    <t>農林中央金庫主要勘定（平成７年度、月別残高）</t>
  </si>
  <si>
    <t>信用農業協同組合連合会主要勘定（平成７年度、月別残高）</t>
  </si>
  <si>
    <t>農業協同組合主要勘定（平成７年度、月別残高）</t>
  </si>
  <si>
    <t>労働金庫主要勘定（平成７年度、月別残高）</t>
  </si>
  <si>
    <t>郵便貯金・郵便振替（平成２～７年度）</t>
  </si>
  <si>
    <t>簡易生命保険（平成７年度）</t>
  </si>
  <si>
    <t>銀行業種別貸出状況（平成５～７年度）</t>
  </si>
  <si>
    <t>中小企業金融公庫貸出状況（平成７年度）</t>
  </si>
  <si>
    <t>国民金融公庫貸付状況（平成７年度）</t>
  </si>
  <si>
    <t>金融機関別個人預貯金状況（平成６年度）</t>
  </si>
  <si>
    <t>(1)月別保証状況（平成６、７年度）</t>
  </si>
  <si>
    <t>(2)業種別保証状況（平成７年度）</t>
  </si>
  <si>
    <t>(3)金融機関別保証状況（平成７年度）</t>
  </si>
  <si>
    <t>(4)特別保証制度別保証状況（平成７年度）</t>
  </si>
  <si>
    <t>(5)金額別保証承諾状況（平成７年度）</t>
  </si>
  <si>
    <t>(6)期間別保証承諾状況（平成７年度）</t>
  </si>
  <si>
    <t>(7)業種別代位弁済状況（平成７年度）</t>
  </si>
  <si>
    <t>手形交換（平成２～７年）</t>
  </si>
  <si>
    <t>企業倒産（平成３～７年）</t>
  </si>
  <si>
    <t>山形県歳入歳出決算（平成５～７年度）</t>
  </si>
  <si>
    <t>市町村別普通会計歳入歳出決算（平成５、６年度）</t>
  </si>
  <si>
    <t>県税及び市町村税の税目別収入状況（平成４～６年度）</t>
  </si>
  <si>
    <t>租税総額及び県民１人当たり、１世帯当たり租税負担額の推移（平成元～５年度）</t>
  </si>
  <si>
    <t>地方債状況（平成５～７年度）</t>
  </si>
  <si>
    <t>税務署別申告所得税課税状況（平成６年度）</t>
  </si>
  <si>
    <t>業種別普通法人数、所得金額、欠損金額及び資本金階級別法人数（平成６年度）</t>
  </si>
  <si>
    <t>税務署別国税徴収状況（平成６年度）</t>
  </si>
  <si>
    <t>県民経済計算（県民所得）（平成４～６年度）</t>
  </si>
  <si>
    <t>国民経済計算（国民所得）（平成４～６年度）</t>
  </si>
  <si>
    <t>青果物卸売市場別の品目別卸売数量・価額及び価格（平成６年）</t>
  </si>
  <si>
    <t>主要品目別平均価格（平成７年）</t>
  </si>
  <si>
    <t>消費者物価指数（平成６、７年）</t>
  </si>
  <si>
    <t>全世帯１世帯当たり平均１ヶ月間の主要家計指標の推移（平成３～７年）</t>
  </si>
  <si>
    <t>全世帯１世帯当たり平均１ヶ月間の消費支出（平成７年）</t>
  </si>
  <si>
    <t>東北６県県庁所在都市別勤労者世帯１世帯当たり年平均１ヶ月間の収支（平成７年）</t>
  </si>
  <si>
    <t>勤労者世帯１世帯当たり平均１ヶ月間の主要家計指標の推移（平成３～７年）</t>
  </si>
  <si>
    <t>県職員数（平成６～８年）</t>
  </si>
  <si>
    <t>市町村職員数（平成６、７年）</t>
  </si>
  <si>
    <t>市町村別選挙人名簿登録者数（平成７年）</t>
  </si>
  <si>
    <t>警察職員数及び警察署管轄区域等（平成６、７年）</t>
  </si>
  <si>
    <t>登記及び謄、抄本交付数等（平成５～７年）</t>
  </si>
  <si>
    <t>民事及び行政事件数（平成６、７年）</t>
  </si>
  <si>
    <t>強制執行事件数（平成６、７年）</t>
  </si>
  <si>
    <t>民事調停事件数（平成６、７年）</t>
  </si>
  <si>
    <t>刑事事件数（平成６、７年）</t>
  </si>
  <si>
    <t>家事事件数（平成６、７年）</t>
  </si>
  <si>
    <t>少年関係事件数（平成６、７年）</t>
  </si>
  <si>
    <t>罪種別受刑者数（平成６、７年）</t>
  </si>
  <si>
    <t>刑法犯の認知件数、検挙件数及び人員（平成２～７年）</t>
  </si>
  <si>
    <t>刑法犯の認知、検挙件数及び検挙人員（平成６、７年）</t>
  </si>
  <si>
    <t>法令別特別法犯送致件数及び人員（平成６、７年）</t>
  </si>
  <si>
    <t>非行少年等の補導状況（平成２～７年）</t>
  </si>
  <si>
    <t>医師、歯科医師及び薬剤師数（平成４、６年）</t>
  </si>
  <si>
    <t>保健所、市町村別の業務種類別医師及び歯科医師数（平成４、６年）</t>
  </si>
  <si>
    <t>医療関係者数（昭和61～平成６年）</t>
  </si>
  <si>
    <t>保健所別の薬局及び医薬品等製造販売業者数（平成７年度）</t>
  </si>
  <si>
    <t>保健所別、市町村別の病院、一般診療所及び歯科診療所数と病床数（平成４、５、６年）</t>
  </si>
  <si>
    <t>開設者別病院利用の状況（平成６年）</t>
  </si>
  <si>
    <t>特定死因別の月別死亡数及び年齢階級別死亡数（平成５、６年）</t>
  </si>
  <si>
    <t>伝染病及び食中毒患者数－病類・月別－（平成５、６年）</t>
  </si>
  <si>
    <t>農用地</t>
  </si>
  <si>
    <t>市町村別</t>
  </si>
  <si>
    <t>総数</t>
  </si>
  <si>
    <t>農地</t>
  </si>
  <si>
    <t>採　草</t>
  </si>
  <si>
    <t>森林</t>
  </si>
  <si>
    <t>国有林</t>
  </si>
  <si>
    <t>民有林</t>
  </si>
  <si>
    <t>原野</t>
  </si>
  <si>
    <t>河川・</t>
  </si>
  <si>
    <t>水面</t>
  </si>
  <si>
    <t>河川</t>
  </si>
  <si>
    <t>水路</t>
  </si>
  <si>
    <t>一般道路</t>
  </si>
  <si>
    <t>農道</t>
  </si>
  <si>
    <t>林道</t>
  </si>
  <si>
    <t>住宅用</t>
  </si>
  <si>
    <t>工業用地</t>
  </si>
  <si>
    <t>その他の</t>
  </si>
  <si>
    <t>放牧地</t>
  </si>
  <si>
    <t>宅　　地</t>
  </si>
  <si>
    <t>市部</t>
  </si>
  <si>
    <t>町村部</t>
  </si>
  <si>
    <t>村山地域</t>
  </si>
  <si>
    <t>最上地域</t>
  </si>
  <si>
    <t>置賜地域</t>
  </si>
  <si>
    <t>庄内地域</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</si>
  <si>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</si>
  <si>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</si>
  <si>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</si>
  <si>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</si>
  <si>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</si>
  <si>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</si>
  <si>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</si>
  <si>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</si>
  <si>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</si>
  <si>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</si>
  <si>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</si>
  <si>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</si>
  <si>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</si>
  <si>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</si>
  <si>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</si>
  <si>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</si>
  <si>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</si>
  <si>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</si>
  <si>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</si>
  <si>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</si>
  <si>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</si>
  <si>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</si>
  <si>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</si>
  <si>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</si>
  <si>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</si>
  <si>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</si>
  <si>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</si>
  <si>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</si>
  <si>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</si>
  <si>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</si>
  <si>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</si>
  <si>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</si>
  <si>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余目町</t>
  </si>
  <si>
    <t>藤島町</t>
  </si>
  <si>
    <t>羽黒町</t>
  </si>
  <si>
    <t>櫛引町</t>
  </si>
  <si>
    <t>三川町</t>
  </si>
  <si>
    <t>朝日村</t>
  </si>
  <si>
    <t>温海町</t>
  </si>
  <si>
    <t>遊佐町</t>
  </si>
  <si>
    <t>八幡町</t>
  </si>
  <si>
    <t>松山町</t>
  </si>
  <si>
    <t>平田町</t>
  </si>
  <si>
    <t>資料：県土地対策課</t>
  </si>
  <si>
    <t>道路</t>
  </si>
  <si>
    <t>宅地</t>
  </si>
  <si>
    <t>その他</t>
  </si>
  <si>
    <t>注：総数は昭和62年の建設省国土地理院「全国都道府県市区町村別面積調」によっている。</t>
  </si>
  <si>
    <t>各年10月1日現在 　単位　：　人</t>
  </si>
  <si>
    <t>立川町</t>
  </si>
  <si>
    <t>市町村別</t>
  </si>
  <si>
    <t>平成3年</t>
  </si>
  <si>
    <t>4年</t>
  </si>
  <si>
    <t>5年</t>
  </si>
  <si>
    <t>6年</t>
  </si>
  <si>
    <t>7年</t>
  </si>
  <si>
    <t>資料：県統計調査課「山形県の人口と世帯数」</t>
  </si>
  <si>
    <t>資料：県統計調査課「山形県社会的移動人口調査結果報告書」</t>
  </si>
  <si>
    <t>２．市町村別の人口推移（平成3～7年）</t>
  </si>
  <si>
    <t>単位 ： 人</t>
  </si>
  <si>
    <t>30～34</t>
  </si>
  <si>
    <t>35～39</t>
  </si>
  <si>
    <t>40～44</t>
  </si>
  <si>
    <t>45～49</t>
  </si>
  <si>
    <t>50～54</t>
  </si>
  <si>
    <t>55～59</t>
  </si>
  <si>
    <t>60～64</t>
  </si>
  <si>
    <t>65～69</t>
  </si>
  <si>
    <t>70～74</t>
  </si>
  <si>
    <t>75～79</t>
  </si>
  <si>
    <t>80～84</t>
  </si>
  <si>
    <t>85～89</t>
  </si>
  <si>
    <t>年齢不詳</t>
  </si>
  <si>
    <t>-</t>
  </si>
  <si>
    <t>0～4歳</t>
  </si>
  <si>
    <t>90歳以上</t>
  </si>
  <si>
    <t>総数</t>
  </si>
  <si>
    <t>市部</t>
  </si>
  <si>
    <t>町村部</t>
  </si>
  <si>
    <t>村山地域</t>
  </si>
  <si>
    <t>最上地域</t>
  </si>
  <si>
    <t>置賜地域</t>
  </si>
  <si>
    <t>庄内地域</t>
  </si>
  <si>
    <t>-</t>
  </si>
  <si>
    <t>資料：県統計調査課｢山形県の人口と世帯数｣</t>
  </si>
  <si>
    <t>総         数</t>
  </si>
  <si>
    <t>市         部</t>
  </si>
  <si>
    <t>村　山　地　域</t>
  </si>
  <si>
    <t>最　上　地　域</t>
  </si>
  <si>
    <t>置　賜　地　域</t>
  </si>
  <si>
    <t>庄　内　地　域</t>
  </si>
  <si>
    <t>各年10月1日現在</t>
  </si>
  <si>
    <t>市町村別</t>
  </si>
  <si>
    <t>平成３年</t>
  </si>
  <si>
    <t>４年</t>
  </si>
  <si>
    <t>5年</t>
  </si>
  <si>
    <t>7年</t>
  </si>
  <si>
    <t>平成６年１０月　～　平成７年９月　　増　減　の　内　訳</t>
  </si>
  <si>
    <t>転入</t>
  </si>
  <si>
    <t>転出</t>
  </si>
  <si>
    <t>自市町村での</t>
  </si>
  <si>
    <t>世帯数</t>
  </si>
  <si>
    <t>増減（△）</t>
  </si>
  <si>
    <t>県内</t>
  </si>
  <si>
    <t>県外</t>
  </si>
  <si>
    <t>分離</t>
  </si>
  <si>
    <t>合併消滅</t>
  </si>
  <si>
    <t>町   村   部</t>
  </si>
  <si>
    <t>資料：県統計調査課「山形県の人口と世帯数」</t>
  </si>
  <si>
    <t>４．市町村別の世帯数推移（平成3～7年）</t>
  </si>
  <si>
    <t>事　　　　　業　　　　　所　　　　　数</t>
  </si>
  <si>
    <t>従　　　　　業　　　　　者　　　　　数</t>
  </si>
  <si>
    <t>実数</t>
  </si>
  <si>
    <t>構成比</t>
  </si>
  <si>
    <t>（△減 ）</t>
  </si>
  <si>
    <t>（△減）</t>
  </si>
  <si>
    <t>上 山 市</t>
  </si>
  <si>
    <t xml:space="preserve">朝日町 </t>
  </si>
  <si>
    <t>７月１日現在　　単位:比･率＝％</t>
  </si>
  <si>
    <t>昭和61年</t>
  </si>
  <si>
    <t>61～平成3の増加率</t>
  </si>
  <si>
    <t>資料：総務庁統計局「昭和61年及び平成3年事業所統計調査報告」</t>
  </si>
  <si>
    <t>５．市町村別の事業所数及び従業者数 (昭和6１、平成3年）</t>
  </si>
  <si>
    <t>年別</t>
  </si>
  <si>
    <t>農家数</t>
  </si>
  <si>
    <t>2月1日現在    単位 ： 戸</t>
  </si>
  <si>
    <t>専業</t>
  </si>
  <si>
    <t>兼業農家</t>
  </si>
  <si>
    <t>自給的</t>
  </si>
  <si>
    <t>経営耕地規模別販売農家数</t>
  </si>
  <si>
    <t>総数</t>
  </si>
  <si>
    <t>第１種　　兼業</t>
  </si>
  <si>
    <t>第２種　　兼業</t>
  </si>
  <si>
    <t>農家数</t>
  </si>
  <si>
    <t>0.5ｈa　未満</t>
  </si>
  <si>
    <t>0.5～　　　　1.0</t>
  </si>
  <si>
    <t>1.0～　　　2.0</t>
  </si>
  <si>
    <t>2.0～　　　3.0</t>
  </si>
  <si>
    <t>3.0～　　　4.0</t>
  </si>
  <si>
    <t>4.0～　　　5.0</t>
  </si>
  <si>
    <t>5.0ha　　以上</t>
  </si>
  <si>
    <t>平成4年</t>
  </si>
  <si>
    <t>　 　７年</t>
  </si>
  <si>
    <t>川西町</t>
  </si>
  <si>
    <t>注：自給的農家とは、経営耕地地面積が30a未満かつ農産物総販売金額が50万円未満の農家をいう。</t>
  </si>
  <si>
    <t>　　販売農家とは　　　〃　　　　　が30a以上又は　　　〃　　　　が50万円以上の農家をいう。</t>
  </si>
  <si>
    <t>資料：県統計調査課「平成4年山形県農業基本調査」農林水産省｢1995年農業センサス」</t>
  </si>
  <si>
    <t>６．市町村別の専業、兼業、経営耕地規模別農家数（平成4年、7年）</t>
  </si>
  <si>
    <t>平成７年</t>
  </si>
  <si>
    <t>２月１日現在    単位 ：農家数＝戸、面積＝a</t>
  </si>
  <si>
    <t>　　総　　　　数</t>
  </si>
  <si>
    <t>田　</t>
  </si>
  <si>
    <t>樹　　園　　地</t>
  </si>
  <si>
    <t>畑</t>
  </si>
  <si>
    <t>年　　別</t>
  </si>
  <si>
    <t>農家数</t>
  </si>
  <si>
    <t>面 積</t>
  </si>
  <si>
    <t>田　の　あ　る</t>
  </si>
  <si>
    <t>稲を作った田</t>
  </si>
  <si>
    <t>総数</t>
  </si>
  <si>
    <t>果樹園</t>
  </si>
  <si>
    <t>桑畑</t>
  </si>
  <si>
    <t>その他の樹園地</t>
  </si>
  <si>
    <t>総　　数</t>
  </si>
  <si>
    <t>普　通　畑</t>
  </si>
  <si>
    <t>牧　草　専　用　地</t>
  </si>
  <si>
    <t>過去１年間に作付けしな</t>
  </si>
  <si>
    <t>面　積</t>
  </si>
  <si>
    <t>面積</t>
  </si>
  <si>
    <t>かった畑</t>
  </si>
  <si>
    <t>平成4年</t>
  </si>
  <si>
    <t xml:space="preserve">  販売農家</t>
  </si>
  <si>
    <t xml:space="preserve">  例外規定</t>
  </si>
  <si>
    <t xml:space="preserve">   0.3～0.5ha</t>
  </si>
  <si>
    <t xml:space="preserve">   0.5～1.0</t>
  </si>
  <si>
    <t xml:space="preserve">   1.0～1.5</t>
  </si>
  <si>
    <t xml:space="preserve">   1.5～2.0</t>
  </si>
  <si>
    <t xml:space="preserve">   2.0～2.5</t>
  </si>
  <si>
    <t xml:space="preserve">   2.5～3.0</t>
  </si>
  <si>
    <t xml:space="preserve">   3.0～4.0</t>
  </si>
  <si>
    <t xml:space="preserve">   4.0～5.0</t>
  </si>
  <si>
    <t xml:space="preserve">   5.0ha以上</t>
  </si>
  <si>
    <t xml:space="preserve">  自給的農家</t>
  </si>
  <si>
    <t>川西町</t>
  </si>
  <si>
    <t>注：例外規定とは例外規定販売農家を略して記載した。経営耕地面積が30a未満であっても、調査期日前１年間の農産物販売金額が50万円以上ある世帯をいう。</t>
  </si>
  <si>
    <t>資料：県統計調査課「平成4年山形県農業基本調査」農林水産省「1995年農業センサス」</t>
  </si>
  <si>
    <t>７．市町村別の地目別経営農家数及び経営耕地面積（平成4、7年）</t>
  </si>
  <si>
    <t>水          稲</t>
  </si>
  <si>
    <t>陸          稲</t>
  </si>
  <si>
    <t>作付面積</t>
  </si>
  <si>
    <t>単位 ： 面積＝ha、10ａ当たり収穫＝㎏、収穫量＝ｔ</t>
  </si>
  <si>
    <t>水 ・ 陸　　稲</t>
  </si>
  <si>
    <t>収　穫　量</t>
  </si>
  <si>
    <t>１０ａ当たり収穫</t>
  </si>
  <si>
    <t>収　穫　量</t>
  </si>
  <si>
    <t>平成５年</t>
  </si>
  <si>
    <t xml:space="preserve">     ６ 年</t>
  </si>
  <si>
    <t>７ 年</t>
  </si>
  <si>
    <t>-</t>
  </si>
  <si>
    <t>注：市町村別作付面積・収穫量はラウンドしているため、この積算値は各合計とは必ずしも一致しないことがある。</t>
  </si>
  <si>
    <t>資料：東北農政局山形統計情報事務所</t>
  </si>
  <si>
    <t>８．市町村別の水稲、陸稲の作付面積及び収穫量（平成5～7年）</t>
  </si>
  <si>
    <t>農　　業</t>
  </si>
  <si>
    <t>粗生産額</t>
  </si>
  <si>
    <t>計</t>
  </si>
  <si>
    <t>米</t>
  </si>
  <si>
    <t>いも類</t>
  </si>
  <si>
    <t>果　実</t>
  </si>
  <si>
    <t>花　き</t>
  </si>
  <si>
    <t>養　蚕</t>
  </si>
  <si>
    <t>肉用牛</t>
  </si>
  <si>
    <t>乳用牛</t>
  </si>
  <si>
    <t>豚</t>
  </si>
  <si>
    <t>鶏</t>
  </si>
  <si>
    <t>④</t>
  </si>
  <si>
    <t>金　　額</t>
  </si>
  <si>
    <t>生　　産</t>
  </si>
  <si>
    <t>①+②+③+④</t>
  </si>
  <si>
    <t>①</t>
  </si>
  <si>
    <t>果菜類</t>
  </si>
  <si>
    <t>葉茎菜類</t>
  </si>
  <si>
    <t>根菜類</t>
  </si>
  <si>
    <t>②</t>
  </si>
  <si>
    <t>③</t>
  </si>
  <si>
    <t>生　　乳</t>
  </si>
  <si>
    <t>肉　　豚</t>
  </si>
  <si>
    <t>鶏　　卵</t>
  </si>
  <si>
    <t>畜 産 物</t>
  </si>
  <si>
    <t>農業所得</t>
  </si>
  <si>
    <t>山 形 市</t>
  </si>
  <si>
    <t>米 沢 市</t>
  </si>
  <si>
    <t>鶴 岡 市</t>
  </si>
  <si>
    <t>金 山 町</t>
  </si>
  <si>
    <t>最 上 町</t>
  </si>
  <si>
    <t>舟 形 町</t>
  </si>
  <si>
    <t>大 蔵 村</t>
  </si>
  <si>
    <t>鮭 川 村</t>
  </si>
  <si>
    <t>戸 沢 村</t>
  </si>
  <si>
    <t>高 畠 町</t>
  </si>
  <si>
    <t>川 西 町</t>
  </si>
  <si>
    <t>小 国 町</t>
  </si>
  <si>
    <t>白 鷹 町</t>
  </si>
  <si>
    <t>飯 豊 町</t>
  </si>
  <si>
    <t>立 川 町</t>
  </si>
  <si>
    <t>余 目 町</t>
  </si>
  <si>
    <t>藤 島 町</t>
  </si>
  <si>
    <t>羽 黒 町</t>
  </si>
  <si>
    <t>櫛 引 町</t>
  </si>
  <si>
    <t>三 川 町</t>
  </si>
  <si>
    <t>寒河江</t>
  </si>
  <si>
    <t>村山</t>
  </si>
  <si>
    <t>新庄</t>
  </si>
  <si>
    <t>米沢</t>
  </si>
  <si>
    <t>長井</t>
  </si>
  <si>
    <t>鶴岡</t>
  </si>
  <si>
    <t>酒田</t>
  </si>
  <si>
    <t>注：従業地による数値である。人口は該当年10月1日現在の県統計調査課による推計人口である。</t>
  </si>
  <si>
    <t>資料：県医務福祉課「保健統計年報（事業統計編）」</t>
  </si>
  <si>
    <t>３３．医師、歯科医師及び薬剤師数（平成4、6年）</t>
  </si>
  <si>
    <t>病院総数</t>
  </si>
  <si>
    <t>国　　立</t>
  </si>
  <si>
    <t>地方公共団体</t>
  </si>
  <si>
    <t>法 人 立</t>
  </si>
  <si>
    <t>個 人 立</t>
  </si>
  <si>
    <t>一般診療所</t>
  </si>
  <si>
    <t>歯科診療所</t>
  </si>
  <si>
    <t>病院数</t>
  </si>
  <si>
    <t>病床数</t>
  </si>
  <si>
    <t>診療所数</t>
  </si>
  <si>
    <t>各年10月１日現在</t>
  </si>
  <si>
    <t>保健所別
市町村別</t>
  </si>
  <si>
    <t>平  成  4  年</t>
  </si>
  <si>
    <t>町村部</t>
  </si>
  <si>
    <t>東根市</t>
  </si>
  <si>
    <t>鶴岡保健所</t>
  </si>
  <si>
    <t>資料：県医務福祉課「保健統計年報（事業統計編）」</t>
  </si>
  <si>
    <t xml:space="preserve">３４．保健所別、市町村別の病院、一般診療所及び歯科診療所数と病床数(平成4、5、6年） </t>
  </si>
  <si>
    <t>（１）市町村別ごみ処理状況</t>
  </si>
  <si>
    <t>ごみ処理量（ごみ質別内訳 ）</t>
  </si>
  <si>
    <t>排出別内訳</t>
  </si>
  <si>
    <t>可燃ごみ</t>
  </si>
  <si>
    <t>不燃ごみ</t>
  </si>
  <si>
    <t>資源ごみ</t>
  </si>
  <si>
    <t>その他</t>
  </si>
  <si>
    <t>直搬ごみ</t>
  </si>
  <si>
    <t>粗大ごみ</t>
  </si>
  <si>
    <t>生活系</t>
  </si>
  <si>
    <t>一日一人</t>
  </si>
  <si>
    <t>事業系</t>
  </si>
  <si>
    <t>（t）</t>
  </si>
  <si>
    <t xml:space="preserve"> 山形市</t>
  </si>
  <si>
    <t xml:space="preserve"> 上山市</t>
  </si>
  <si>
    <t xml:space="preserve"> 山辺町</t>
  </si>
  <si>
    <t xml:space="preserve"> 中山町</t>
  </si>
  <si>
    <t xml:space="preserve"> 寒河江市</t>
  </si>
  <si>
    <t xml:space="preserve"> 西川町</t>
  </si>
  <si>
    <t xml:space="preserve"> 朝日町</t>
  </si>
  <si>
    <t xml:space="preserve"> 大江町</t>
  </si>
  <si>
    <t xml:space="preserve"> 村山市</t>
  </si>
  <si>
    <t xml:space="preserve"> 天童市</t>
  </si>
  <si>
    <t xml:space="preserve"> 東根市</t>
  </si>
  <si>
    <t xml:space="preserve"> 河北町</t>
  </si>
  <si>
    <t xml:space="preserve"> 尾花沢市</t>
  </si>
  <si>
    <t xml:space="preserve"> 大石田町</t>
  </si>
  <si>
    <t xml:space="preserve"> 新庄市</t>
  </si>
  <si>
    <t xml:space="preserve"> 金山町</t>
  </si>
  <si>
    <t xml:space="preserve"> 最上町</t>
  </si>
  <si>
    <t xml:space="preserve"> 舟形町</t>
  </si>
  <si>
    <t xml:space="preserve"> 真室川町</t>
  </si>
  <si>
    <t xml:space="preserve"> 大蔵村</t>
  </si>
  <si>
    <t xml:space="preserve"> 鮭川村</t>
  </si>
  <si>
    <t xml:space="preserve"> 戸沢村</t>
  </si>
  <si>
    <t xml:space="preserve"> 酒田市</t>
  </si>
  <si>
    <t xml:space="preserve"> 立川町</t>
  </si>
  <si>
    <t xml:space="preserve"> 余目町</t>
  </si>
  <si>
    <t xml:space="preserve"> 遊佐町</t>
  </si>
  <si>
    <t xml:space="preserve"> 八幡町</t>
  </si>
  <si>
    <t xml:space="preserve"> 松山町</t>
  </si>
  <si>
    <t xml:space="preserve"> 平田町</t>
  </si>
  <si>
    <t xml:space="preserve"> 鶴岡市</t>
  </si>
  <si>
    <t xml:space="preserve"> 藤島町</t>
  </si>
  <si>
    <t xml:space="preserve"> 羽黒町</t>
  </si>
  <si>
    <t xml:space="preserve"> 櫛引町</t>
  </si>
  <si>
    <t xml:space="preserve"> 三川町</t>
  </si>
  <si>
    <t xml:space="preserve"> 朝日村</t>
  </si>
  <si>
    <t xml:space="preserve"> 温海町</t>
  </si>
  <si>
    <t xml:space="preserve"> 米沢市</t>
  </si>
  <si>
    <t xml:space="preserve"> 長井市</t>
  </si>
  <si>
    <t xml:space="preserve"> 南陽市</t>
  </si>
  <si>
    <t xml:space="preserve"> 高畠町</t>
  </si>
  <si>
    <t xml:space="preserve"> 川西町</t>
  </si>
  <si>
    <t xml:space="preserve"> 小国町</t>
  </si>
  <si>
    <t xml:space="preserve"> 白鷹町</t>
  </si>
  <si>
    <t xml:space="preserve"> 飯豊町</t>
  </si>
  <si>
    <t>単位：人口＝人、量＝t</t>
  </si>
  <si>
    <t>計画処理   区域内人口（H.6.10.1）</t>
  </si>
  <si>
    <t>焼却施設計</t>
  </si>
  <si>
    <t>焼却施設　　以外の　　処理施設計</t>
  </si>
  <si>
    <t>資源化施設資源化量</t>
  </si>
  <si>
    <t>（t）</t>
  </si>
  <si>
    <t>総　　数</t>
  </si>
  <si>
    <t>山形組合</t>
  </si>
  <si>
    <t>寒河江組合</t>
  </si>
  <si>
    <t>東根組合</t>
  </si>
  <si>
    <t>-</t>
  </si>
  <si>
    <t>尾花沢組合</t>
  </si>
  <si>
    <t>最上組合</t>
  </si>
  <si>
    <t>酒田組合</t>
  </si>
  <si>
    <t>鶴岡組合</t>
  </si>
  <si>
    <t>置賜組合</t>
  </si>
  <si>
    <t>資料：県環境衛生課</t>
  </si>
  <si>
    <t>３５．一般廃棄物処理状況（平成6年度）</t>
  </si>
  <si>
    <t>男</t>
  </si>
  <si>
    <t>女</t>
  </si>
  <si>
    <t>総　額</t>
  </si>
  <si>
    <t>７     年</t>
  </si>
  <si>
    <t>建設業</t>
  </si>
  <si>
    <t>製造業</t>
  </si>
  <si>
    <t>運輸・通信業</t>
  </si>
  <si>
    <t>卸売・小売業、飲食店</t>
  </si>
  <si>
    <t>金融・保険業</t>
  </si>
  <si>
    <t>サービス業</t>
  </si>
  <si>
    <t>（１）〈事業所規模５人以上〉</t>
  </si>
  <si>
    <t>単位：円</t>
  </si>
  <si>
    <t>　年　　月　　別</t>
  </si>
  <si>
    <t>現　金　給　与　総　額</t>
  </si>
  <si>
    <t>きまって支給する給与</t>
  </si>
  <si>
    <t>特別に支払われた給与</t>
  </si>
  <si>
    <t>　産　　業　　別</t>
  </si>
  <si>
    <t>総　額</t>
  </si>
  <si>
    <t>平成４年</t>
  </si>
  <si>
    <t>５　 　年</t>
  </si>
  <si>
    <t>６     年</t>
  </si>
  <si>
    <t>調　　　　　１　月　　</t>
  </si>
  <si>
    <t>２　月　　</t>
  </si>
  <si>
    <t>査　　　　　３　月　　</t>
  </si>
  <si>
    <t>４　月　　</t>
  </si>
  <si>
    <t>産　　　　　５　月　　</t>
  </si>
  <si>
    <t>６　月　　</t>
  </si>
  <si>
    <t>業　　　　　７　月　　</t>
  </si>
  <si>
    <t>８　月　　</t>
  </si>
  <si>
    <t>計　　　　　９　月　　</t>
  </si>
  <si>
    <t>１０　月　　</t>
  </si>
  <si>
    <t>１１　月　　</t>
  </si>
  <si>
    <t>１２　月　　</t>
  </si>
  <si>
    <t>食料品・たばこ製造業</t>
  </si>
  <si>
    <t>繊維工業</t>
  </si>
  <si>
    <t>衣服・その他の繊維製品製造業</t>
  </si>
  <si>
    <t>木材・木製品製造業</t>
  </si>
  <si>
    <t>窯業・土石製品製造業</t>
  </si>
  <si>
    <t>鉄鋼業</t>
  </si>
  <si>
    <t>金属製品製造業</t>
  </si>
  <si>
    <t>一般機械器具製造業</t>
  </si>
  <si>
    <t>電気機器器具製造業</t>
  </si>
  <si>
    <t>その他の製造業</t>
  </si>
  <si>
    <t>電気・ガス・熱供給・水道業</t>
  </si>
  <si>
    <t>×</t>
  </si>
  <si>
    <t>旅館・その他の宿泊所</t>
  </si>
  <si>
    <t>医療</t>
  </si>
  <si>
    <t>教  育</t>
  </si>
  <si>
    <t>社会保険・社会福祉</t>
  </si>
  <si>
    <t>その他のサービス業</t>
  </si>
  <si>
    <t>注：抽出調査による。</t>
  </si>
  <si>
    <t>資料：県統計調査課「毎月勤労統計調査地方調査結果報告書」</t>
  </si>
  <si>
    <t>３６．産業別常用労働者の1人平均月間現金給与額(平成4～7年）</t>
  </si>
  <si>
    <t>社会福祉施設別</t>
  </si>
  <si>
    <t>地域別施設数</t>
  </si>
  <si>
    <t>入所者数</t>
  </si>
  <si>
    <t>村山</t>
  </si>
  <si>
    <t>最上</t>
  </si>
  <si>
    <t>庄内</t>
  </si>
  <si>
    <t>定員</t>
  </si>
  <si>
    <t>年　間</t>
  </si>
  <si>
    <t>延人数</t>
  </si>
  <si>
    <t>生活保護施設</t>
  </si>
  <si>
    <t>教護施設</t>
  </si>
  <si>
    <t>宿所提供施設</t>
  </si>
  <si>
    <t>児童福祉施設</t>
  </si>
  <si>
    <t>助産施設</t>
  </si>
  <si>
    <t>乳児院</t>
  </si>
  <si>
    <t>盲児施設</t>
  </si>
  <si>
    <t>ろうあ児施設</t>
  </si>
  <si>
    <t>難聴幼児通園施設</t>
  </si>
  <si>
    <t>肢体不自由児施設</t>
  </si>
  <si>
    <t>重症心身障害児施設</t>
  </si>
  <si>
    <t>老人福祉施設</t>
  </si>
  <si>
    <t>養護老人ホーム</t>
  </si>
  <si>
    <t>特別養護老人ホーム</t>
  </si>
  <si>
    <t>老人休養ホーム</t>
  </si>
  <si>
    <t>老人福祉センター</t>
  </si>
  <si>
    <t>軽費老人ホーム</t>
  </si>
  <si>
    <t>老人デイサービスセンター</t>
  </si>
  <si>
    <t>身体障害者更生援護施設</t>
  </si>
  <si>
    <t>身体障害者授産施設</t>
  </si>
  <si>
    <t>重度身体障害者授産施設</t>
  </si>
  <si>
    <t>身体障害者療護施設</t>
  </si>
  <si>
    <t>身体障害者福祉工場</t>
  </si>
  <si>
    <t>点字図書館</t>
  </si>
  <si>
    <t>母子福祉施設</t>
  </si>
  <si>
    <t>母子福祉センター</t>
  </si>
  <si>
    <t>母子休養ホーム</t>
  </si>
  <si>
    <t>平成8年3月末現在　　単位：円</t>
  </si>
  <si>
    <t>措　置　費</t>
  </si>
  <si>
    <t>うち本人又は保護者負担額</t>
  </si>
  <si>
    <t>年　　額</t>
  </si>
  <si>
    <t>1人1月当
たり金額</t>
  </si>
  <si>
    <t>年　額</t>
  </si>
  <si>
    <t>年　間</t>
  </si>
  <si>
    <t>延人数</t>
  </si>
  <si>
    <t>…</t>
  </si>
  <si>
    <t>(150)918</t>
  </si>
  <si>
    <t>母子寮</t>
  </si>
  <si>
    <t>養護施設</t>
  </si>
  <si>
    <t>精神薄弱児施設</t>
  </si>
  <si>
    <t>…</t>
  </si>
  <si>
    <t>精神薄弱児通園施設</t>
  </si>
  <si>
    <t>(90)90</t>
  </si>
  <si>
    <t>(30)30</t>
  </si>
  <si>
    <t>(30)130</t>
  </si>
  <si>
    <t>教護院</t>
  </si>
  <si>
    <t>…</t>
  </si>
  <si>
    <t>（補助金）</t>
  </si>
  <si>
    <t>(86)585</t>
  </si>
  <si>
    <t>…</t>
  </si>
  <si>
    <t>肢体不自由者更生施設</t>
  </si>
  <si>
    <t>(5)30</t>
  </si>
  <si>
    <t>(28)106</t>
  </si>
  <si>
    <t>内部障害者更正施設</t>
  </si>
  <si>
    <t>(74)30</t>
  </si>
  <si>
    <t>(629)411</t>
  </si>
  <si>
    <t>…</t>
  </si>
  <si>
    <t>重度身体障害者更生援護施設</t>
  </si>
  <si>
    <t>(7)130</t>
  </si>
  <si>
    <t>(72)1,534</t>
  </si>
  <si>
    <t>身体障害者保養所</t>
  </si>
  <si>
    <t>…</t>
  </si>
  <si>
    <t>視覚障害者更生施設</t>
  </si>
  <si>
    <t>精神薄弱者援護施設</t>
  </si>
  <si>
    <t xml:space="preserve"> 注:１）児童福祉施設の保育所及び児童館については、第29表参照のこと。　</t>
  </si>
  <si>
    <t>　　２）措置費には、県外施設委託分も含まれている。    ３）（ ）内数字は通所分。</t>
  </si>
  <si>
    <t>資料：県長寿社会課、県児童家庭課、県障害福祉課、県医務福祉課</t>
  </si>
  <si>
    <t>３７．社会福祉施設数、入所者数及び費用額（平成7年度）</t>
  </si>
  <si>
    <t>国立計</t>
  </si>
  <si>
    <t>公立計</t>
  </si>
  <si>
    <t>5月1日現在</t>
  </si>
  <si>
    <t>学　　校　　数</t>
  </si>
  <si>
    <t>学級数</t>
  </si>
  <si>
    <t>児　　　　　　　童　　　　　　　数</t>
  </si>
  <si>
    <t>教　　員　　数</t>
  </si>
  <si>
    <t>職　　員　　数</t>
  </si>
  <si>
    <t>総　　　　　数</t>
  </si>
  <si>
    <t>第1学年</t>
  </si>
  <si>
    <t>( 本　務　者 ) （人）</t>
  </si>
  <si>
    <t>( 本  務  者 )（人）</t>
  </si>
  <si>
    <t>本校</t>
  </si>
  <si>
    <t>分校</t>
  </si>
  <si>
    <t>平成5年度</t>
  </si>
  <si>
    <t>平成6年度</t>
  </si>
  <si>
    <t>平成7年度</t>
  </si>
  <si>
    <t>地域別</t>
  </si>
  <si>
    <t>設置者別</t>
  </si>
  <si>
    <t>注：国立校を含む。</t>
  </si>
  <si>
    <t>資料：県統計調査課 ｢平成7年度学校基本調査結果報告書」</t>
  </si>
  <si>
    <t>３８．小学校の市町村別学校数、学級数、学年別児童数及び教職員数（平成5、6、7年度）</t>
  </si>
  <si>
    <t>学校数</t>
  </si>
  <si>
    <t>学級数</t>
  </si>
  <si>
    <t>教員数</t>
  </si>
  <si>
    <t>職員数</t>
  </si>
  <si>
    <t>本校</t>
  </si>
  <si>
    <t>分校</t>
  </si>
  <si>
    <t>総　　　数</t>
  </si>
  <si>
    <t>(本務者)</t>
  </si>
  <si>
    <t>私立計</t>
  </si>
  <si>
    <t>5月1日現在</t>
  </si>
  <si>
    <t>生　　　　　徒　　　　　数　　　　　（人）</t>
  </si>
  <si>
    <t>第　1　学　年</t>
  </si>
  <si>
    <t>(本務者)</t>
  </si>
  <si>
    <t>（人）</t>
  </si>
  <si>
    <t>（人）</t>
  </si>
  <si>
    <t>平成5年度</t>
  </si>
  <si>
    <t>平成6年度</t>
  </si>
  <si>
    <t>平成7年度</t>
  </si>
  <si>
    <t>注：国立・私立校を含む。</t>
  </si>
  <si>
    <t>資料：県統計調査課｢平成7年度学校基本調査結果報告書」</t>
  </si>
  <si>
    <t>３９．中学校の市町村別学校数、学級数、学年別生徒数及び教職員数(平成5、6、7年度）</t>
  </si>
  <si>
    <t>置　　賜　　地　　域</t>
  </si>
  <si>
    <t>村　　山　　地　　域</t>
  </si>
  <si>
    <t>最　　上　　地　　域</t>
  </si>
  <si>
    <t>庄　　内　　地　　域</t>
  </si>
  <si>
    <t>市町村名</t>
  </si>
  <si>
    <t>（1）市町村別観光者数(延数）　（平成6、7年度）</t>
  </si>
  <si>
    <t>単位：百人</t>
  </si>
  <si>
    <t>7年度</t>
  </si>
  <si>
    <t>6年度</t>
  </si>
  <si>
    <t>前年度比</t>
  </si>
  <si>
    <t>6年度</t>
  </si>
  <si>
    <t>計</t>
  </si>
  <si>
    <t>資料：県観光物産課</t>
  </si>
  <si>
    <t>４０．観光者数</t>
  </si>
  <si>
    <t>単位：</t>
  </si>
  <si>
    <t>損害額＝千円</t>
  </si>
  <si>
    <t>損　　　　　害　　　　　額</t>
  </si>
  <si>
    <t>建物</t>
  </si>
  <si>
    <t>船舶・</t>
  </si>
  <si>
    <t>林野</t>
  </si>
  <si>
    <t>車両</t>
  </si>
  <si>
    <t>船舶</t>
  </si>
  <si>
    <t>航空機</t>
  </si>
  <si>
    <t>床面積</t>
  </si>
  <si>
    <t>爆発</t>
  </si>
  <si>
    <t>－</t>
  </si>
  <si>
    <t>爆発の</t>
  </si>
  <si>
    <t>り災</t>
  </si>
  <si>
    <t>負傷者</t>
  </si>
  <si>
    <t>全死者</t>
  </si>
  <si>
    <t>自殺</t>
  </si>
  <si>
    <t>全焼</t>
  </si>
  <si>
    <t>半焼</t>
  </si>
  <si>
    <t>ぼや</t>
  </si>
  <si>
    <t>損害数</t>
  </si>
  <si>
    <t>全損</t>
  </si>
  <si>
    <t>半損</t>
  </si>
  <si>
    <t>小損</t>
  </si>
  <si>
    <t>人員</t>
  </si>
  <si>
    <t>心中</t>
  </si>
  <si>
    <t xml:space="preserve">  </t>
  </si>
  <si>
    <t>建物面積＝㎡、林野面積＝ａ</t>
  </si>
  <si>
    <t>（2）月別火災発生件数及び損害額（平成6、7年）</t>
  </si>
  <si>
    <t>　　　項　目
年別
月別</t>
  </si>
  <si>
    <t>出火件数</t>
  </si>
  <si>
    <t>焼 損 面 積</t>
  </si>
  <si>
    <t>林野</t>
  </si>
  <si>
    <t>車両</t>
  </si>
  <si>
    <t>平成6年</t>
  </si>
  <si>
    <t>-</t>
  </si>
  <si>
    <t>　　7年</t>
  </si>
  <si>
    <t>1月</t>
  </si>
  <si>
    <r>
      <t>2</t>
    </r>
    <r>
      <rPr>
        <sz val="10"/>
        <color indexed="9"/>
        <rFont val="ＭＳ 明朝"/>
        <family val="1"/>
      </rPr>
      <t>月</t>
    </r>
  </si>
  <si>
    <r>
      <t>3</t>
    </r>
    <r>
      <rPr>
        <sz val="10"/>
        <color indexed="9"/>
        <rFont val="ＭＳ 明朝"/>
        <family val="1"/>
      </rPr>
      <t>月</t>
    </r>
  </si>
  <si>
    <r>
      <t>4</t>
    </r>
    <r>
      <rPr>
        <sz val="10"/>
        <color indexed="9"/>
        <rFont val="ＭＳ 明朝"/>
        <family val="1"/>
      </rPr>
      <t>月</t>
    </r>
  </si>
  <si>
    <r>
      <t>5</t>
    </r>
    <r>
      <rPr>
        <sz val="10"/>
        <color indexed="9"/>
        <rFont val="ＭＳ 明朝"/>
        <family val="1"/>
      </rPr>
      <t>月</t>
    </r>
  </si>
  <si>
    <r>
      <t>6</t>
    </r>
    <r>
      <rPr>
        <sz val="10"/>
        <color indexed="9"/>
        <rFont val="ＭＳ 明朝"/>
        <family val="1"/>
      </rPr>
      <t>月</t>
    </r>
  </si>
  <si>
    <r>
      <t>7</t>
    </r>
    <r>
      <rPr>
        <sz val="10"/>
        <color indexed="9"/>
        <rFont val="ＭＳ 明朝"/>
        <family val="1"/>
      </rPr>
      <t>月</t>
    </r>
  </si>
  <si>
    <r>
      <t>8</t>
    </r>
    <r>
      <rPr>
        <sz val="10"/>
        <color indexed="9"/>
        <rFont val="ＭＳ 明朝"/>
        <family val="1"/>
      </rPr>
      <t>月</t>
    </r>
  </si>
  <si>
    <r>
      <t>9</t>
    </r>
    <r>
      <rPr>
        <sz val="10"/>
        <color indexed="9"/>
        <rFont val="ＭＳ 明朝"/>
        <family val="1"/>
      </rPr>
      <t>月</t>
    </r>
  </si>
  <si>
    <r>
      <t>10</t>
    </r>
    <r>
      <rPr>
        <sz val="10"/>
        <color indexed="9"/>
        <rFont val="ＭＳ 明朝"/>
        <family val="1"/>
      </rPr>
      <t>月</t>
    </r>
  </si>
  <si>
    <r>
      <t>11</t>
    </r>
    <r>
      <rPr>
        <sz val="10"/>
        <color indexed="9"/>
        <rFont val="ＭＳ 明朝"/>
        <family val="1"/>
      </rPr>
      <t>月</t>
    </r>
  </si>
  <si>
    <r>
      <t>12</t>
    </r>
    <r>
      <rPr>
        <sz val="10"/>
        <color indexed="9"/>
        <rFont val="ＭＳ 明朝"/>
        <family val="1"/>
      </rPr>
      <t>月</t>
    </r>
  </si>
  <si>
    <t>焼　損　数</t>
  </si>
  <si>
    <t>り　　災　　世　　帯　　数</t>
  </si>
  <si>
    <t>建　物　(棟）</t>
  </si>
  <si>
    <t>総数</t>
  </si>
  <si>
    <t>部焼</t>
  </si>
  <si>
    <t>(2</t>
  </si>
  <si>
    <t>80)</t>
  </si>
  <si>
    <t>４１．火災</t>
  </si>
  <si>
    <t>単位：率＝％</t>
  </si>
  <si>
    <t>発　　生　　件　　数</t>
  </si>
  <si>
    <t>死　　　　　　　　者</t>
  </si>
  <si>
    <t>負　　　 傷 　　　者</t>
  </si>
  <si>
    <t>最北地域</t>
  </si>
  <si>
    <t>上山</t>
  </si>
  <si>
    <t>尾花沢</t>
  </si>
  <si>
    <t>温海</t>
  </si>
  <si>
    <t>南陽</t>
  </si>
  <si>
    <t>高速隊</t>
  </si>
  <si>
    <t>（2）警察署別発生状況</t>
  </si>
  <si>
    <t>　　　　　区分
警察署</t>
  </si>
  <si>
    <t>平成6年</t>
  </si>
  <si>
    <t>平成7年</t>
  </si>
  <si>
    <t>増減数
(△)</t>
  </si>
  <si>
    <t>増減率
(△)</t>
  </si>
  <si>
    <t>注：1）最北地域は、新庄、村山、尾花沢署の所管区域である。</t>
  </si>
  <si>
    <t>４２．交通事故発生状況及び死傷者数(平成6、7年)</t>
  </si>
  <si>
    <t>平面</t>
  </si>
  <si>
    <t>立体横断施設数</t>
  </si>
  <si>
    <t>歩道橋</t>
  </si>
  <si>
    <t>地下道</t>
  </si>
  <si>
    <t>注：路線数の（　）は内書で一部県管理のものである。（国道112号、113号）</t>
  </si>
  <si>
    <t>資料：県道路維持課</t>
  </si>
  <si>
    <t>１６．道路現況</t>
  </si>
  <si>
    <t>単位：千kWｈ</t>
  </si>
  <si>
    <t>資料：東北電力株式会社</t>
  </si>
  <si>
    <t>項目</t>
  </si>
  <si>
    <t>平成5年度</t>
  </si>
  <si>
    <t>6年度</t>
  </si>
  <si>
    <t>7年度</t>
  </si>
  <si>
    <t>電灯需要</t>
  </si>
  <si>
    <t>電力需要</t>
  </si>
  <si>
    <t>業務用電力</t>
  </si>
  <si>
    <t>定額電灯</t>
  </si>
  <si>
    <t>小口電力</t>
  </si>
  <si>
    <t>低圧電力</t>
  </si>
  <si>
    <t>従量電灯甲・乙</t>
  </si>
  <si>
    <t>高圧甲</t>
  </si>
  <si>
    <t>大口電力</t>
  </si>
  <si>
    <t>従量電灯丙</t>
  </si>
  <si>
    <t>一般</t>
  </si>
  <si>
    <t>特約</t>
  </si>
  <si>
    <t>臨時電灯</t>
  </si>
  <si>
    <t>臨時電力</t>
  </si>
  <si>
    <t>深夜電力</t>
  </si>
  <si>
    <t>公衆街路灯</t>
  </si>
  <si>
    <t>農事用電力</t>
  </si>
  <si>
    <t>建設工事用電力</t>
  </si>
  <si>
    <t>時間帯電灯</t>
  </si>
  <si>
    <t>事業用電力</t>
  </si>
  <si>
    <t>融雪用電力</t>
  </si>
  <si>
    <t>１７．電灯及び電力需要実績(平成5～7年度)</t>
  </si>
  <si>
    <t>（1）計画給水人口及び普及率</t>
  </si>
  <si>
    <t xml:space="preserve">       3月31日現在  単位：人口＝人、率＝％</t>
  </si>
  <si>
    <t xml:space="preserve">保 健 所 別 
市 町 村 別 </t>
  </si>
  <si>
    <t>行政区域内      居住人口（Ａ）</t>
  </si>
  <si>
    <t>給水区域内      現在人口　（B）</t>
  </si>
  <si>
    <t xml:space="preserve">B/A     </t>
  </si>
  <si>
    <t>計　　画　　　　　給水人口　　（C)</t>
  </si>
  <si>
    <t xml:space="preserve">C/A     </t>
  </si>
  <si>
    <t>現　　在　　　　　給水人口　　（D)</t>
  </si>
  <si>
    <t xml:space="preserve">普及率　　D/A    </t>
  </si>
  <si>
    <t>平 成 5 年 度</t>
  </si>
  <si>
    <t xml:space="preserve">      　　6 　年　 度</t>
  </si>
  <si>
    <t>山形保健所</t>
  </si>
  <si>
    <t>寒河江保健所</t>
  </si>
  <si>
    <t>寒河江市</t>
  </si>
  <si>
    <t>河北町</t>
  </si>
  <si>
    <t>西川町</t>
  </si>
  <si>
    <t>朝日町</t>
  </si>
  <si>
    <t>大江町</t>
  </si>
  <si>
    <t>村山保健所</t>
  </si>
  <si>
    <t>大石田町</t>
  </si>
  <si>
    <t>新庄保健所</t>
  </si>
  <si>
    <t>米沢保健所</t>
  </si>
  <si>
    <t>長井保健所</t>
  </si>
  <si>
    <t>鶴岡保健所</t>
  </si>
  <si>
    <t>酒田保健所</t>
  </si>
  <si>
    <t>資料：県環境衛生課「平成6年度水道現況」</t>
  </si>
  <si>
    <t>１８．保健所、市町村別の水道普及状況（平成5、6年度）</t>
  </si>
  <si>
    <t>供用年月</t>
  </si>
  <si>
    <t>行政人口</t>
  </si>
  <si>
    <t>普及率</t>
  </si>
  <si>
    <t>水洗化率</t>
  </si>
  <si>
    <t>整備率</t>
  </si>
  <si>
    <t>（未供用）</t>
  </si>
  <si>
    <t>未供用</t>
  </si>
  <si>
    <t>尾花沢・大石田</t>
  </si>
  <si>
    <t>平成8年3月31日現在</t>
  </si>
  <si>
    <t>年度別　　　　　　事業主体別</t>
  </si>
  <si>
    <t>処理区域</t>
  </si>
  <si>
    <t>水洗化</t>
  </si>
  <si>
    <t>整備面積</t>
  </si>
  <si>
    <t>認可面積</t>
  </si>
  <si>
    <t>（参考）</t>
  </si>
  <si>
    <t>内人口</t>
  </si>
  <si>
    <t>人口</t>
  </si>
  <si>
    <t>6年度</t>
  </si>
  <si>
    <t>着手</t>
  </si>
  <si>
    <t>（Ａ）</t>
  </si>
  <si>
    <t>（Ｂ）</t>
  </si>
  <si>
    <t>（Ｃ）</t>
  </si>
  <si>
    <t>Ｂ／Ａ</t>
  </si>
  <si>
    <t>Ｃ／Ｂ</t>
  </si>
  <si>
    <t>（Ｄ）</t>
  </si>
  <si>
    <t>（Ｅ）</t>
  </si>
  <si>
    <t>D／E</t>
  </si>
  <si>
    <t>普及率</t>
  </si>
  <si>
    <t>市町村</t>
  </si>
  <si>
    <t>人</t>
  </si>
  <si>
    <t>％</t>
  </si>
  <si>
    <t>ha</t>
  </si>
  <si>
    <t>県全体</t>
  </si>
  <si>
    <t>-</t>
  </si>
  <si>
    <t>小計</t>
  </si>
  <si>
    <t>山　形　市</t>
  </si>
  <si>
    <t>昭40.11</t>
  </si>
  <si>
    <t>米　沢　市</t>
  </si>
  <si>
    <t>昭63.10</t>
  </si>
  <si>
    <t>鶴　岡　市</t>
  </si>
  <si>
    <t>昭55. 5</t>
  </si>
  <si>
    <t>酒　田　市</t>
  </si>
  <si>
    <t>昭54.10</t>
  </si>
  <si>
    <t>新　庄　市</t>
  </si>
  <si>
    <t>平元 1.10</t>
  </si>
  <si>
    <t>寒 河 江 市</t>
  </si>
  <si>
    <t>昭58.10</t>
  </si>
  <si>
    <t>上　山　市</t>
  </si>
  <si>
    <t>昭56.11</t>
  </si>
  <si>
    <t>村　山　市</t>
  </si>
  <si>
    <t>昭62.10</t>
  </si>
  <si>
    <t>長　井　市</t>
  </si>
  <si>
    <t>昭63. 4</t>
  </si>
  <si>
    <t>天　童　市</t>
  </si>
  <si>
    <t>昭49. 4</t>
  </si>
  <si>
    <t>東　根　市</t>
  </si>
  <si>
    <t>昭62. 7</t>
  </si>
  <si>
    <t>（尾花沢市）</t>
  </si>
  <si>
    <t>-</t>
  </si>
  <si>
    <t>南　陽　市</t>
  </si>
  <si>
    <t>山　辺　町</t>
  </si>
  <si>
    <t>平 4. 3</t>
  </si>
  <si>
    <t>中　山　町</t>
  </si>
  <si>
    <t>河　北　町</t>
  </si>
  <si>
    <t>昭63. 9</t>
  </si>
  <si>
    <t>西　川　町</t>
  </si>
  <si>
    <t>-</t>
  </si>
  <si>
    <t>大　江　町</t>
  </si>
  <si>
    <t>（大石田町）</t>
  </si>
  <si>
    <t>金　山　町</t>
  </si>
  <si>
    <t>最　上　町</t>
  </si>
  <si>
    <t>大 蔵 村(特環）</t>
  </si>
  <si>
    <t>昭59. 4</t>
  </si>
  <si>
    <t>戸 沢 村(特環）</t>
  </si>
  <si>
    <t>高　畠　町</t>
  </si>
  <si>
    <t>川　西　町</t>
  </si>
  <si>
    <t>平元.10</t>
  </si>
  <si>
    <t>小　国　町</t>
  </si>
  <si>
    <t>白　鷹　町</t>
  </si>
  <si>
    <t>昭62. 3</t>
  </si>
  <si>
    <t>立 川 町(特環）</t>
  </si>
  <si>
    <t>余　目　町</t>
  </si>
  <si>
    <t>藤　島　町</t>
  </si>
  <si>
    <t>羽 黒 町(特環）</t>
  </si>
  <si>
    <t>昭60. 6</t>
  </si>
  <si>
    <t>櫛　引　町</t>
  </si>
  <si>
    <t>平 7.11</t>
  </si>
  <si>
    <t>三 川 町(特環）</t>
  </si>
  <si>
    <t>朝 日 村(特環）</t>
  </si>
  <si>
    <t>温　海　町</t>
  </si>
  <si>
    <t>遊　佐　町</t>
  </si>
  <si>
    <t>平 7.10</t>
  </si>
  <si>
    <t>八　幡　町</t>
  </si>
  <si>
    <t>平 6.10</t>
  </si>
  <si>
    <t>松 山 町(特環）</t>
  </si>
  <si>
    <t>注:1)行政人口は住民基本台帳人口調べ平成8年3月31日現在。</t>
  </si>
  <si>
    <t>　　　　　　　　　　　2)米沢市の整備面積には特定を含む</t>
  </si>
  <si>
    <t>資料:県下水道課</t>
  </si>
  <si>
    <t>１９.　下水道の現況（平成7年度）</t>
  </si>
  <si>
    <t>（１）総数</t>
  </si>
  <si>
    <t>単位：便数＝便、率＝％、客数＝人、貨物・郵便＝ｋｇ</t>
  </si>
  <si>
    <t>運航便数</t>
  </si>
  <si>
    <t>欠航便数</t>
  </si>
  <si>
    <t>就航率</t>
  </si>
  <si>
    <t>乗客数</t>
  </si>
  <si>
    <t>降客数</t>
  </si>
  <si>
    <t>利用率</t>
  </si>
  <si>
    <t>積</t>
  </si>
  <si>
    <t>降</t>
  </si>
  <si>
    <t>平成3年</t>
  </si>
  <si>
    <t>平成4年</t>
  </si>
  <si>
    <t>平成5年</t>
  </si>
  <si>
    <t>平成6年</t>
  </si>
  <si>
    <t>旅客輸送</t>
  </si>
  <si>
    <t>貨物</t>
  </si>
  <si>
    <t>郵便</t>
  </si>
  <si>
    <t>平成2年</t>
  </si>
  <si>
    <t>平成7年</t>
  </si>
  <si>
    <t>資料：県空港港湾課</t>
  </si>
  <si>
    <t>２０． 山形空港利用状況　（平成2～7年）</t>
  </si>
  <si>
    <t>旅　　客　　輸　　送</t>
  </si>
  <si>
    <t>貨          物</t>
  </si>
  <si>
    <t>郵          便</t>
  </si>
  <si>
    <t>（１）総数</t>
  </si>
  <si>
    <t>平成 4 年</t>
  </si>
  <si>
    <t xml:space="preserve">資料：県空港港湾課  </t>
  </si>
  <si>
    <t>２１． 庄内空港利用状況　（平成4～7年）</t>
  </si>
  <si>
    <t>(1)年度別保有自動車数</t>
  </si>
  <si>
    <t>乗     用</t>
  </si>
  <si>
    <t>総　　数</t>
  </si>
  <si>
    <t>普通車</t>
  </si>
  <si>
    <t>小型車</t>
  </si>
  <si>
    <t>被けん引車</t>
  </si>
  <si>
    <t xml:space="preserve"> 乗用(つづき）</t>
  </si>
  <si>
    <t>小 型 車</t>
  </si>
  <si>
    <t>総     数</t>
  </si>
  <si>
    <t>大型特殊車</t>
  </si>
  <si>
    <t>小型二輪車</t>
  </si>
  <si>
    <t>軽二輪車</t>
  </si>
  <si>
    <t>貨          物          用</t>
  </si>
  <si>
    <t>乗合用</t>
  </si>
  <si>
    <t>年   度   別</t>
  </si>
  <si>
    <t>*軽自動車</t>
  </si>
  <si>
    <t>普通車及</t>
  </si>
  <si>
    <t>び小型車</t>
  </si>
  <si>
    <t>平 成 3 年 度</t>
  </si>
  <si>
    <t>自家用</t>
  </si>
  <si>
    <t>営業用</t>
  </si>
  <si>
    <t>特 種 (殊） 用 途 車</t>
  </si>
  <si>
    <t>二　　　輪　　　車</t>
  </si>
  <si>
    <t>年度別</t>
  </si>
  <si>
    <t>*軽四輪車</t>
  </si>
  <si>
    <t>特種車</t>
  </si>
  <si>
    <t>*軽特殊車</t>
  </si>
  <si>
    <t>平成3年度</t>
  </si>
  <si>
    <t>注：1）小型二輪車及び軽自動車は、検査証又は届出済証を交付しているものである。</t>
  </si>
  <si>
    <t>　　2）＊印には、農耕用を含まない。</t>
  </si>
  <si>
    <t>資料：新潟運輸局山形陸運支局</t>
  </si>
  <si>
    <t>２２．車種別保有自動車数</t>
  </si>
  <si>
    <t>奥羽本線</t>
  </si>
  <si>
    <t>陸羽西線</t>
  </si>
  <si>
    <t>左沢線</t>
  </si>
  <si>
    <t>板谷</t>
  </si>
  <si>
    <t>（新庄）</t>
  </si>
  <si>
    <t>（北山形）</t>
  </si>
  <si>
    <t>峠</t>
  </si>
  <si>
    <t>升形</t>
  </si>
  <si>
    <t>東金井</t>
  </si>
  <si>
    <t>大沢</t>
  </si>
  <si>
    <t>羽前前波</t>
  </si>
  <si>
    <t>羽前山辺</t>
  </si>
  <si>
    <t>関根</t>
  </si>
  <si>
    <t>津谷</t>
  </si>
  <si>
    <t>羽前金沢</t>
  </si>
  <si>
    <t>米沢</t>
  </si>
  <si>
    <t>古口</t>
  </si>
  <si>
    <t>羽前長崎</t>
  </si>
  <si>
    <t>置賜</t>
  </si>
  <si>
    <t>高屋</t>
  </si>
  <si>
    <t>南寒河江</t>
  </si>
  <si>
    <t>高畠</t>
  </si>
  <si>
    <t>清川</t>
  </si>
  <si>
    <t>寒河江</t>
  </si>
  <si>
    <t>赤湯</t>
  </si>
  <si>
    <t>狩川</t>
  </si>
  <si>
    <t>西寒河江</t>
  </si>
  <si>
    <t>中川</t>
  </si>
  <si>
    <t>南野</t>
  </si>
  <si>
    <t>羽前高松</t>
  </si>
  <si>
    <t>羽前中山</t>
  </si>
  <si>
    <t>（余目）</t>
  </si>
  <si>
    <t>柴橋</t>
  </si>
  <si>
    <t>合計</t>
  </si>
  <si>
    <t>左沢</t>
  </si>
  <si>
    <t>蔵王</t>
  </si>
  <si>
    <t>陸羽東線</t>
  </si>
  <si>
    <t>山形</t>
  </si>
  <si>
    <t>米坂線</t>
  </si>
  <si>
    <t>北山形</t>
  </si>
  <si>
    <t>堺田</t>
  </si>
  <si>
    <t>羽前千歳</t>
  </si>
  <si>
    <t>（米沢）</t>
  </si>
  <si>
    <t>南出羽</t>
  </si>
  <si>
    <t>立小路</t>
  </si>
  <si>
    <t>南米沢</t>
  </si>
  <si>
    <t>漆山</t>
  </si>
  <si>
    <t>西米沢</t>
  </si>
  <si>
    <t>高擶</t>
  </si>
  <si>
    <t>大堀</t>
  </si>
  <si>
    <t>成島</t>
  </si>
  <si>
    <t>天童</t>
  </si>
  <si>
    <t>鵜杉</t>
  </si>
  <si>
    <t>乱川</t>
  </si>
  <si>
    <t>瀬見</t>
  </si>
  <si>
    <t>羽前小松</t>
  </si>
  <si>
    <t>神町</t>
  </si>
  <si>
    <t>東長沢</t>
  </si>
  <si>
    <t>犬川</t>
  </si>
  <si>
    <t>長沢</t>
  </si>
  <si>
    <t>今泉</t>
  </si>
  <si>
    <t>東根</t>
  </si>
  <si>
    <t>南新庄</t>
  </si>
  <si>
    <t>萩生</t>
  </si>
  <si>
    <t>羽前椿</t>
  </si>
  <si>
    <t>袖崎</t>
  </si>
  <si>
    <t>大石田</t>
  </si>
  <si>
    <t>羽前沼沢</t>
  </si>
  <si>
    <t>北大石田</t>
  </si>
  <si>
    <t>羽越本線</t>
  </si>
  <si>
    <t>伊佐領</t>
  </si>
  <si>
    <t>芦沢</t>
  </si>
  <si>
    <t>羽前松岡</t>
  </si>
  <si>
    <t>舟形</t>
  </si>
  <si>
    <t>鼠ヶ関</t>
  </si>
  <si>
    <t>小国</t>
  </si>
  <si>
    <t>新庄</t>
  </si>
  <si>
    <t>小岩川</t>
  </si>
  <si>
    <t>泉田</t>
  </si>
  <si>
    <t>あつみ温泉</t>
  </si>
  <si>
    <t>羽前豊里</t>
  </si>
  <si>
    <t>五十川</t>
  </si>
  <si>
    <t>真室川</t>
  </si>
  <si>
    <t>小波渡</t>
  </si>
  <si>
    <t>フラワー長井線</t>
  </si>
  <si>
    <t>釜淵</t>
  </si>
  <si>
    <t>三瀬</t>
  </si>
  <si>
    <t>大滝</t>
  </si>
  <si>
    <t>羽前水沢</t>
  </si>
  <si>
    <t>及位</t>
  </si>
  <si>
    <t>羽前大山</t>
  </si>
  <si>
    <t>南陽市役所</t>
  </si>
  <si>
    <t>鶴岡</t>
  </si>
  <si>
    <t>宮内</t>
  </si>
  <si>
    <t>藤島</t>
  </si>
  <si>
    <t>おりはた</t>
  </si>
  <si>
    <t>西袋</t>
  </si>
  <si>
    <t>梨郷</t>
  </si>
  <si>
    <t>仙山線</t>
  </si>
  <si>
    <t>余目</t>
  </si>
  <si>
    <t>西大塚</t>
  </si>
  <si>
    <t>北余目</t>
  </si>
  <si>
    <t>面白山高原</t>
  </si>
  <si>
    <t>砂越</t>
  </si>
  <si>
    <t>時庭</t>
  </si>
  <si>
    <t>山寺</t>
  </si>
  <si>
    <t>東酒田</t>
  </si>
  <si>
    <t>南長井</t>
  </si>
  <si>
    <t>高瀬</t>
  </si>
  <si>
    <t>酒田</t>
  </si>
  <si>
    <t>長井</t>
  </si>
  <si>
    <t>楯山</t>
  </si>
  <si>
    <t>本楯</t>
  </si>
  <si>
    <t>羽前成田</t>
  </si>
  <si>
    <t>（羽前千歳）</t>
  </si>
  <si>
    <t>南鳥海</t>
  </si>
  <si>
    <t>白兎</t>
  </si>
  <si>
    <t>遊佐</t>
  </si>
  <si>
    <t>蚕桑</t>
  </si>
  <si>
    <t>吹浦</t>
  </si>
  <si>
    <t>鮎貝</t>
  </si>
  <si>
    <t>女鹿</t>
  </si>
  <si>
    <t>荒砥</t>
  </si>
  <si>
    <t>(単位：百人)</t>
  </si>
  <si>
    <t>平成6年度</t>
  </si>
  <si>
    <t xml:space="preserve">  7年度</t>
  </si>
  <si>
    <t>かみのやま温泉</t>
  </si>
  <si>
    <t>茂吉記念館</t>
  </si>
  <si>
    <t>羽前赤倉</t>
  </si>
  <si>
    <t>羽前向町</t>
  </si>
  <si>
    <t>中郡</t>
  </si>
  <si>
    <t>蟹沢</t>
  </si>
  <si>
    <t>楯岡</t>
  </si>
  <si>
    <t>手子</t>
  </si>
  <si>
    <t>平成6年度</t>
  </si>
  <si>
    <t xml:space="preserve">  7年度</t>
  </si>
  <si>
    <t>玉川口</t>
  </si>
  <si>
    <t>平成6年度</t>
  </si>
  <si>
    <t xml:space="preserve">  7年度</t>
  </si>
  <si>
    <t>注：百人未満四捨五入のため各欄の合計と一致しない場合がある。</t>
  </si>
  <si>
    <t>資料：東日本旅客鉄道株式会社東北地域本社、山形鉄道株式会社</t>
  </si>
  <si>
    <t>２３．鉄道駅別年間乗車人員(平成6、7年度)</t>
  </si>
  <si>
    <t>総　　　　　　　数</t>
  </si>
  <si>
    <t>卸　　　売　　　業</t>
  </si>
  <si>
    <t>小　　　売　　　業</t>
  </si>
  <si>
    <t>商店数</t>
  </si>
  <si>
    <t>年間商品</t>
  </si>
  <si>
    <t>販売額</t>
  </si>
  <si>
    <t xml:space="preserve"> </t>
  </si>
  <si>
    <t>各年7月1日現在　単位：販売額＝万円</t>
  </si>
  <si>
    <t>年　　別</t>
  </si>
  <si>
    <t>市町村別</t>
  </si>
  <si>
    <t>平成3年</t>
  </si>
  <si>
    <r>
      <t>平成</t>
    </r>
    <r>
      <rPr>
        <b/>
        <sz val="9"/>
        <rFont val="ＭＳ 明朝"/>
        <family val="1"/>
      </rPr>
      <t>6年</t>
    </r>
  </si>
  <si>
    <t>注：飲食店を含まない。</t>
  </si>
  <si>
    <t>資料：県統計調査課 「平成6年山形県の商業」（商業統計調査結果報告書）</t>
  </si>
  <si>
    <t>２４．市町村別の卸・小売業別商店数、従業者数及び年間商品販売額 (平成3、6年）</t>
  </si>
  <si>
    <t>金     額</t>
  </si>
  <si>
    <t>繊　維　・　同　製　品</t>
  </si>
  <si>
    <t>（1） 品目別</t>
  </si>
  <si>
    <t>単位：金額＝千円、構成比＝％</t>
  </si>
  <si>
    <t>品       目       別</t>
  </si>
  <si>
    <t>平成6年</t>
  </si>
  <si>
    <t>平成7年</t>
  </si>
  <si>
    <t>構成比</t>
  </si>
  <si>
    <t>総   　　　　           数</t>
  </si>
  <si>
    <t>絹・毛・綿・麻・合成繊維品</t>
  </si>
  <si>
    <t>機械金属製品</t>
  </si>
  <si>
    <t>ミシン・同部品</t>
  </si>
  <si>
    <t>メリヤス編機・同部品</t>
  </si>
  <si>
    <t>ステレオ</t>
  </si>
  <si>
    <t>電子工業部品</t>
  </si>
  <si>
    <t>工作機械</t>
  </si>
  <si>
    <t>農機具</t>
  </si>
  <si>
    <t>分電盤・配電盤</t>
  </si>
  <si>
    <t>工具</t>
  </si>
  <si>
    <t>コンベア</t>
  </si>
  <si>
    <t>計量計測機器・同部品</t>
  </si>
  <si>
    <t>電話機</t>
  </si>
  <si>
    <t>光学・精密機器</t>
  </si>
  <si>
    <t>電気機器生産設備・装置</t>
  </si>
  <si>
    <t>医療機器</t>
  </si>
  <si>
    <t>自動検査機</t>
  </si>
  <si>
    <t>フロッピーディスク用機械</t>
  </si>
  <si>
    <t>コンデンサー用機械</t>
  </si>
  <si>
    <t>産業用自動機械</t>
  </si>
  <si>
    <t>自動車・同部品</t>
  </si>
  <si>
    <t>コンピューター</t>
  </si>
  <si>
    <t>フロッピーディスク</t>
  </si>
  <si>
    <t>ＯＡ機器部品</t>
  </si>
  <si>
    <t>印刷製本機械</t>
  </si>
  <si>
    <t>ビデオ機器</t>
  </si>
  <si>
    <t>音響関係機器部品</t>
  </si>
  <si>
    <t>その他機械・金属製品</t>
  </si>
  <si>
    <t>卑金属・同製品</t>
  </si>
  <si>
    <t>接点</t>
  </si>
  <si>
    <t>鉄くず</t>
  </si>
  <si>
    <t>化学製品</t>
  </si>
  <si>
    <t>白土</t>
  </si>
  <si>
    <t>カーボン</t>
  </si>
  <si>
    <t>石英ガラス</t>
  </si>
  <si>
    <t>塩化ビニール安定剤</t>
  </si>
  <si>
    <t>薬品</t>
  </si>
  <si>
    <t>高度さらし粉</t>
  </si>
  <si>
    <t>その他の化学製品</t>
  </si>
  <si>
    <t>木製品</t>
  </si>
  <si>
    <t>オーディオラック</t>
  </si>
  <si>
    <t>食料品</t>
  </si>
  <si>
    <t>清酒</t>
  </si>
  <si>
    <t>菓子</t>
  </si>
  <si>
    <t>海苔</t>
  </si>
  <si>
    <t>その他の食料品</t>
  </si>
  <si>
    <t>農水産物</t>
  </si>
  <si>
    <t>ぶどう</t>
  </si>
  <si>
    <t>りんご</t>
  </si>
  <si>
    <t>すいか</t>
  </si>
  <si>
    <t>その他の農水産物</t>
  </si>
  <si>
    <t>雑貨</t>
  </si>
  <si>
    <t>はきもの</t>
  </si>
  <si>
    <t>ゴルフ用品</t>
  </si>
  <si>
    <t>資料：県商業経営課「平成7年山形県貿易実態調査報告書」</t>
  </si>
  <si>
    <t>２５． 輸出出荷額 （平成6、7年）</t>
  </si>
  <si>
    <t>品               目</t>
  </si>
  <si>
    <t>金   額</t>
  </si>
  <si>
    <t>農機具・同部品</t>
  </si>
  <si>
    <t>石炭</t>
  </si>
  <si>
    <t>化　 学 　製 　品</t>
  </si>
  <si>
    <t>石材・同製品</t>
  </si>
  <si>
    <t>木　材　同　製　品</t>
  </si>
  <si>
    <t>木材</t>
  </si>
  <si>
    <t>木製品</t>
  </si>
  <si>
    <t>農　 水　 産　 物</t>
  </si>
  <si>
    <t>魚介類</t>
  </si>
  <si>
    <t>（1）品目別</t>
  </si>
  <si>
    <t>酒 田 市</t>
  </si>
  <si>
    <t xml:space="preserve">新 庄 市 </t>
  </si>
  <si>
    <t>村 山 市</t>
  </si>
  <si>
    <t>長 井 市</t>
  </si>
  <si>
    <t>天 童 市</t>
  </si>
  <si>
    <t>東 根 市</t>
  </si>
  <si>
    <t>南 陽 市</t>
  </si>
  <si>
    <t>山 辺 町</t>
  </si>
  <si>
    <t>中 山 町</t>
  </si>
  <si>
    <t>河 北 町</t>
  </si>
  <si>
    <t>西 川 町</t>
  </si>
  <si>
    <t>朝 日 町</t>
  </si>
  <si>
    <t>大 江 町</t>
  </si>
  <si>
    <t>朝 日 村</t>
  </si>
  <si>
    <t>温 海 町</t>
  </si>
  <si>
    <t>遊 佐 町</t>
  </si>
  <si>
    <t>八 幡 町</t>
  </si>
  <si>
    <t>松 山 町</t>
  </si>
  <si>
    <t>平 田 町</t>
  </si>
  <si>
    <t>単位：年度計＝1億円、市町村単位＝1,000万円</t>
  </si>
  <si>
    <t>単位：1,000円</t>
  </si>
  <si>
    <t>年          別</t>
  </si>
  <si>
    <t>耕種</t>
  </si>
  <si>
    <t>畜　　　　産</t>
  </si>
  <si>
    <t>加工農産物</t>
  </si>
  <si>
    <t>生産農業所得</t>
  </si>
  <si>
    <t xml:space="preserve">  農家１戸当たり</t>
  </si>
  <si>
    <t xml:space="preserve">  耕地10ａ当たり</t>
  </si>
  <si>
    <t>農業専従者(換算)１人当たり</t>
  </si>
  <si>
    <t>麦・雑穀豆類</t>
  </si>
  <si>
    <t>野菜</t>
  </si>
  <si>
    <t>工芸農作物</t>
  </si>
  <si>
    <t>種苗・苗木</t>
  </si>
  <si>
    <t>所得率</t>
  </si>
  <si>
    <t>農業粗生産額</t>
  </si>
  <si>
    <t>市町村別</t>
  </si>
  <si>
    <t>小計</t>
  </si>
  <si>
    <t>・その他</t>
  </si>
  <si>
    <t>％</t>
  </si>
  <si>
    <t>平成5年</t>
  </si>
  <si>
    <r>
      <t>平成</t>
    </r>
    <r>
      <rPr>
        <b/>
        <sz val="9"/>
        <rFont val="ＭＳ 明朝"/>
        <family val="1"/>
      </rPr>
      <t>6年</t>
    </r>
  </si>
  <si>
    <t>村山地域</t>
  </si>
  <si>
    <t>最上地域</t>
  </si>
  <si>
    <t>置賜地域</t>
  </si>
  <si>
    <t>-</t>
  </si>
  <si>
    <t>庄内地域</t>
  </si>
  <si>
    <t>Ｘ</t>
  </si>
  <si>
    <t>資料：東北農政局山形統計情報事務所「山形農林水産統計年報　(平成6～7年)」</t>
  </si>
  <si>
    <t>９．　農業粗生産額と生産農業所得（平成5、6年）</t>
  </si>
  <si>
    <t>保健所別の伝染病及び食中毒患者数（平成５、６年）</t>
  </si>
  <si>
    <t>伝染病、食中毒患者数、り患率（平成５、６年）</t>
  </si>
  <si>
    <t>食品群別摂取栄養量（平成５年度）</t>
  </si>
  <si>
    <t>地域・傷病分類別受療率（平成５年）</t>
  </si>
  <si>
    <t>健康診査受診状況（平成７年度）</t>
  </si>
  <si>
    <t>一般廃棄物処理状況（平成６年度）</t>
  </si>
  <si>
    <t>理容業・美容業・旅館・公衆浴場等施設数（昭和63～平成７年）</t>
  </si>
  <si>
    <t>公共職業紹介状況（平成６、７年度）</t>
  </si>
  <si>
    <t>賃金指数、雇用指数及び労働時間指数（平成５～７年）</t>
  </si>
  <si>
    <t>産業別常用労働者の１人平均月間現金給与額（平成４～７年）</t>
  </si>
  <si>
    <t>(2)労政事務所及び適用法規別労働組合・組合員数（平成７年）</t>
  </si>
  <si>
    <t>(3)労働組合数及び組合員数（昭和61～平成７年）</t>
  </si>
  <si>
    <t>(4)産業別の労働組合数及び組合員数（平成６、７年）</t>
  </si>
  <si>
    <t>(5)加盟上部団体別労働組合数及び組合員数（平成６、７年）</t>
  </si>
  <si>
    <t>労働争議（平成２～６年）</t>
  </si>
  <si>
    <t>業種別、事業規模別、労働災害被災者数（平成５～７年）</t>
  </si>
  <si>
    <t>雇用保険（平成７年度）</t>
  </si>
  <si>
    <t>健康保険（平成６、７年度）</t>
  </si>
  <si>
    <t>日雇特例被保険者（平成６、７年度）</t>
  </si>
  <si>
    <t>厚生年金保険（平成６、７年度）</t>
  </si>
  <si>
    <t>労働者災害補償保険（平成６、７年度）</t>
  </si>
  <si>
    <t>(4)労働基準監督署別年金受給者状況</t>
  </si>
  <si>
    <t>国民年金（平成７年度）</t>
  </si>
  <si>
    <t>国民健康保険（平成６、７年度）</t>
  </si>
  <si>
    <t>船員保険（平成６、７年度）</t>
  </si>
  <si>
    <t>生活保護（平成５～７年度）</t>
  </si>
  <si>
    <t>全国、東北７県別生活保護世帯数、人員及び保護率（平成６、７年度）</t>
  </si>
  <si>
    <t>生活保護費支出状況（平成６、７年度）</t>
  </si>
  <si>
    <t>老人福祉の状況（平成７年度）</t>
  </si>
  <si>
    <t>身体障害者数（平成６、７年度）</t>
  </si>
  <si>
    <t>市町村別の保育所及び児童館等の状況（平成７年）</t>
  </si>
  <si>
    <t>児童相談所における相談受付及び処理状況（平成６、７年度）</t>
  </si>
  <si>
    <t>児童相談所における養護相談の年次別、理由別処理状況（平成６、７年度）</t>
  </si>
  <si>
    <t>社会福祉施設数、入所者数及び費用額（平成７年度）</t>
  </si>
  <si>
    <t>母子世帯・寡婦・父子世帯数（平成３～７年度）</t>
  </si>
  <si>
    <t>精神薄弱者相談件数（平成４～７年度）</t>
  </si>
  <si>
    <t>学校種別学校数、学級数、生徒数、教員数及び職員数（平成３～７年度）</t>
  </si>
  <si>
    <t>小学校の市町村別学校数、学級数、学年別児童数及び教職員数（平成５、６、７年度）</t>
  </si>
  <si>
    <t>中学校の市町村別学校数、学級数、学年別生徒数及び教職員数（平成５、６、７年度）</t>
  </si>
  <si>
    <t>小・中学校、高等学校、盲・聾・養護学校職名別教員数（本務者）（平成７年度）</t>
  </si>
  <si>
    <t>高等学校の課程別学科別本科生徒数（平成６、７年度）</t>
  </si>
  <si>
    <t>盲学校、聾学校及び養護学校の学校数、学級数、部科別児童・生徒数及び教員数（平成６、７年度）</t>
  </si>
  <si>
    <t>大学、短期大学、高等専門学校別の学校数、学生・生徒数、教員数及び職員数（平成７年度）</t>
  </si>
  <si>
    <t>幼稚園就園率（平成６、７年度）</t>
  </si>
  <si>
    <t>中学校卒業者の進路別状況（平成６、７年度）</t>
  </si>
  <si>
    <t>中学校卒業者の進学先別進学者数（平成６、７年度）</t>
  </si>
  <si>
    <t>高等学校卒業者の進路別状況（平成６、７年度）</t>
  </si>
  <si>
    <t>中学校・高等学校卒業者の就職者数（平成６、７年度）</t>
  </si>
  <si>
    <t>大学、短期大学・高等教育機関の入学状況（平成５～７年）</t>
  </si>
  <si>
    <t>学校教育費（平成２～６年度）</t>
  </si>
  <si>
    <t>(1)年齢別身長・体重・座高の平均値の前年度（平成６年度）との比較</t>
  </si>
  <si>
    <t>幼稚園、小学校、中学校、高等学校別の疾病・異常被患率（平成５～７年度）</t>
  </si>
  <si>
    <t>公立図書館の蔵書、受入及び貸出状況（平成７年度）</t>
  </si>
  <si>
    <t>(1)市町村別観光者数（延数）（平成６・７年度）</t>
  </si>
  <si>
    <t>(2)観光地別の県内外別観光者数（延数）（平成５～７年度）</t>
  </si>
  <si>
    <t>(3)海水浴場観光地別観光者数（延数）（平成５～７年度）</t>
  </si>
  <si>
    <t>(4)山岳観光地別観光者数（延数）（平成６、７年度）</t>
  </si>
  <si>
    <t>(5)スキー場観光地別観光者数（延数）（平成６、７年度）</t>
  </si>
  <si>
    <t>(6)名所旧跡観光地別観光者数（延数）（平成６、７年度）</t>
  </si>
  <si>
    <t>(7)温泉観光地別観光者数（延数）（平成６、７年度）</t>
  </si>
  <si>
    <t>10－19</t>
  </si>
  <si>
    <t>市町村別の業種別飲食店数、従業者数及び年間販売額（平成元、４年）</t>
  </si>
  <si>
    <t>(1)国民総支出(名目・実質)</t>
  </si>
  <si>
    <t>(2)国民所得および可処分所得の分配</t>
  </si>
  <si>
    <t>(1)市町村内純生産</t>
  </si>
  <si>
    <t>(2)市町村民所得（分配）</t>
  </si>
  <si>
    <t>(3)市町村民個人所得</t>
  </si>
  <si>
    <t>(4)１人当たり市町村民所得</t>
  </si>
  <si>
    <t>(5)１人当たり市町村民個人所得</t>
  </si>
  <si>
    <t>産業連関表（平成２年）</t>
  </si>
  <si>
    <t>1000世帯当たり主要耐久消費財の所有数量、増加率及び普及率（全世帯）（平成元、６年）</t>
  </si>
  <si>
    <t>貯蓄現在高の推移（昭和59、平成元、６年）</t>
  </si>
  <si>
    <t>貯蓄の種類別現在高の推移（昭和59、平成元、６年）</t>
  </si>
  <si>
    <t>負債現在高の推移（昭和59、平成元、６年）</t>
  </si>
  <si>
    <t>(1)山形地方裁判所管内簡易裁判所</t>
  </si>
  <si>
    <t>(2)山形地方裁判所、同管内支部</t>
  </si>
  <si>
    <t>保健所別の麻薬取扱者数（平成６年度）</t>
  </si>
  <si>
    <t>地域別業種別産業廃棄物発生量（平成６年）</t>
  </si>
  <si>
    <t>産業、企業規模別常用労働者の男女別年齢、勤続年数、実労働時間数、定期現金給与額及び労働者数（平成６、７年）</t>
  </si>
  <si>
    <t>年齢別常用労働者の勤続年数、実労働時間数、定期現金給与額（平成７年）</t>
  </si>
  <si>
    <t>学歴別常用労働者の企業規模別定期現金給与額及び労働者数（平成７年）</t>
  </si>
  <si>
    <t>産業別常用労働者の年齢階級、企業規模別定期現金給与額（平成７年）</t>
  </si>
  <si>
    <t>学歴別・年齢階級別賃金（平成７年）</t>
  </si>
  <si>
    <t>産業別・年齢階級別勤続年数、労働時間及び賃金（平成７年）</t>
  </si>
  <si>
    <t>17－11</t>
  </si>
  <si>
    <t>産業別・学歴別賃金（平成７年）</t>
  </si>
  <si>
    <t>17－13</t>
  </si>
  <si>
    <t>17－14</t>
  </si>
  <si>
    <t>(2)産業別発生件数及び行為参加人員（争議行為を伴うもの）</t>
  </si>
  <si>
    <t>17－15</t>
  </si>
  <si>
    <t>17－17</t>
  </si>
  <si>
    <t>17－20</t>
  </si>
  <si>
    <t>17－21</t>
  </si>
  <si>
    <t>17－25</t>
  </si>
  <si>
    <t>17－28</t>
  </si>
  <si>
    <t>17－31</t>
  </si>
  <si>
    <t>17－32</t>
  </si>
  <si>
    <t>17－33</t>
  </si>
  <si>
    <t>空港の概要</t>
  </si>
  <si>
    <t>(1)総数</t>
  </si>
  <si>
    <t>(2)東京便</t>
  </si>
  <si>
    <t>(3)大阪便</t>
  </si>
  <si>
    <t>(4)札幌便</t>
  </si>
  <si>
    <t>(5)名古屋便</t>
  </si>
  <si>
    <t>(1)月別</t>
  </si>
  <si>
    <t>(2)車種別</t>
  </si>
  <si>
    <t>自動車運送事業状況</t>
  </si>
  <si>
    <t>(1)年度別保有自動車数</t>
  </si>
  <si>
    <t>10－１</t>
  </si>
  <si>
    <t>10－２</t>
  </si>
  <si>
    <t>10－３</t>
  </si>
  <si>
    <t>10－４</t>
  </si>
  <si>
    <t>10－５</t>
  </si>
  <si>
    <t>10－６</t>
  </si>
  <si>
    <t>10－７</t>
  </si>
  <si>
    <t>10－８</t>
  </si>
  <si>
    <t>10－９</t>
  </si>
  <si>
    <t>10－10</t>
  </si>
  <si>
    <t>10－11</t>
  </si>
  <si>
    <t>10－12</t>
  </si>
  <si>
    <t>10－13</t>
  </si>
  <si>
    <t>10－14</t>
  </si>
  <si>
    <t>10－15</t>
  </si>
  <si>
    <t>10－16</t>
  </si>
  <si>
    <t>10－17</t>
  </si>
  <si>
    <t>10－18</t>
  </si>
  <si>
    <t>(1)品目別</t>
  </si>
  <si>
    <t>(2)仕向国別</t>
  </si>
  <si>
    <t>(2)原産国別</t>
  </si>
  <si>
    <t>11－２</t>
  </si>
  <si>
    <t>11－３</t>
  </si>
  <si>
    <t>11－４</t>
  </si>
  <si>
    <t>11－５</t>
  </si>
  <si>
    <t>11－６</t>
  </si>
  <si>
    <t>11－１</t>
  </si>
  <si>
    <t>11－８</t>
  </si>
  <si>
    <t>12－１</t>
  </si>
  <si>
    <t>12－２</t>
  </si>
  <si>
    <t>12－３</t>
  </si>
  <si>
    <t>12－４</t>
  </si>
  <si>
    <t>12－５</t>
  </si>
  <si>
    <t>12－６</t>
  </si>
  <si>
    <t>12－７</t>
  </si>
  <si>
    <t>12－８</t>
  </si>
  <si>
    <t>12－９</t>
  </si>
  <si>
    <t>12－10</t>
  </si>
  <si>
    <t>12－11</t>
  </si>
  <si>
    <t>12－12</t>
  </si>
  <si>
    <t>12－13</t>
  </si>
  <si>
    <t>12－14</t>
  </si>
  <si>
    <t>12－15</t>
  </si>
  <si>
    <t>12－16</t>
  </si>
  <si>
    <t>12－17</t>
  </si>
  <si>
    <t>12－18</t>
  </si>
  <si>
    <t>13－１</t>
  </si>
  <si>
    <t>13－２</t>
  </si>
  <si>
    <t>13－３</t>
  </si>
  <si>
    <t>13－４</t>
  </si>
  <si>
    <t>13－５</t>
  </si>
  <si>
    <t>13－６</t>
  </si>
  <si>
    <t>13－７</t>
  </si>
  <si>
    <t>13－８</t>
  </si>
  <si>
    <t>(5)県民所得および県民可処分所得の分配</t>
  </si>
  <si>
    <t>市町村民所得</t>
  </si>
  <si>
    <t>14－１</t>
  </si>
  <si>
    <t>14－２</t>
  </si>
  <si>
    <t>14－３</t>
  </si>
  <si>
    <t>14－４</t>
  </si>
  <si>
    <t>14－５</t>
  </si>
  <si>
    <t>14－６</t>
  </si>
  <si>
    <t>14－７</t>
  </si>
  <si>
    <t>14－８</t>
  </si>
  <si>
    <t>14－９</t>
  </si>
  <si>
    <t>14－10</t>
  </si>
  <si>
    <t>14－11</t>
  </si>
  <si>
    <t>14－12</t>
  </si>
  <si>
    <t>14－14</t>
  </si>
  <si>
    <t>14－15</t>
  </si>
  <si>
    <t>(1)警察職員数</t>
  </si>
  <si>
    <t>(2)警察署別管轄区域等</t>
  </si>
  <si>
    <t>(2)謄、抄本交付数等</t>
  </si>
  <si>
    <t>(1)罪種別</t>
  </si>
  <si>
    <t>(3)重要窃盗犯罪罪種別</t>
  </si>
  <si>
    <t>(4)警察署別</t>
  </si>
  <si>
    <t>15－１</t>
  </si>
  <si>
    <t>15－２</t>
  </si>
  <si>
    <t>15－３</t>
  </si>
  <si>
    <t>15－４</t>
  </si>
  <si>
    <t>15－５</t>
  </si>
  <si>
    <t>15－６</t>
  </si>
  <si>
    <t>15－７</t>
  </si>
  <si>
    <t>15－８</t>
  </si>
  <si>
    <t>15－９</t>
  </si>
  <si>
    <t>15－10</t>
  </si>
  <si>
    <t>15－11</t>
  </si>
  <si>
    <t>15－12</t>
  </si>
  <si>
    <t>15－13</t>
  </si>
  <si>
    <t>15－14</t>
  </si>
  <si>
    <t>15－15</t>
  </si>
  <si>
    <t>15－16</t>
  </si>
  <si>
    <t>(1)市町村別ごみ処理状況</t>
  </si>
  <si>
    <t>(2)市町村別し尿処理状況</t>
  </si>
  <si>
    <t>(3)被害の発生地域別新規直接受理件数（典型７公害）</t>
  </si>
  <si>
    <t>(4)公害の発生源発生場所別新規直接受理件数（典型７公害）</t>
  </si>
  <si>
    <t>(5)被害の種類別新規直接受理件数（典型７公害）</t>
  </si>
  <si>
    <t>市町村別の面積（昭和62、平成７年）</t>
  </si>
  <si>
    <t>就業状態、年齢（５歳階級）、男女別15歳以上人口（平成４年）</t>
  </si>
  <si>
    <t>就業状態・従業上の地位、雇用形態、産業、男女別有業者数（平成４年）</t>
  </si>
  <si>
    <t>２－18</t>
  </si>
  <si>
    <t>(1)個人所有分</t>
  </si>
  <si>
    <t>(2)共有分</t>
  </si>
  <si>
    <t>(1)野菜</t>
  </si>
  <si>
    <t>(1)素材生産量</t>
  </si>
  <si>
    <t>(3)林野副産物生産量</t>
  </si>
  <si>
    <t>(1)製材工場数</t>
  </si>
  <si>
    <t>(3)製材量</t>
  </si>
  <si>
    <t>(4)用途別製材品出荷量</t>
  </si>
  <si>
    <t>第１８章　教育、文化及び宗教</t>
  </si>
  <si>
    <t>道路現況</t>
  </si>
  <si>
    <t>（統計年鑑より抜粋）</t>
  </si>
  <si>
    <t>37</t>
  </si>
  <si>
    <t>38</t>
  </si>
  <si>
    <t>39</t>
  </si>
  <si>
    <t>(2)課程別課程数・生徒数・卒業者数</t>
  </si>
  <si>
    <t>(1)建築主別</t>
  </si>
  <si>
    <t>(2)構造別</t>
  </si>
  <si>
    <t>(3)用途別</t>
  </si>
  <si>
    <t>(1)利用関係別</t>
  </si>
  <si>
    <t>(2)種類別</t>
  </si>
  <si>
    <t>(1)外かく施設</t>
  </si>
  <si>
    <t>(3)臨港鉄道</t>
  </si>
  <si>
    <t>(1)計画給水人口及び普及率</t>
  </si>
  <si>
    <t>(2)給水施設数及び給水人口</t>
  </si>
  <si>
    <t>第１０章　運輸及び通信</t>
  </si>
  <si>
    <t>(1)酒田港</t>
  </si>
  <si>
    <t>(2)鼠ヶ関港及び加茂港</t>
  </si>
  <si>
    <t>(1)事業者数</t>
  </si>
  <si>
    <t>(2)旅客輸送</t>
  </si>
  <si>
    <t>第１１章　商業及び貿易</t>
  </si>
  <si>
    <t>(1)発生件数及び参加人員</t>
  </si>
  <si>
    <t>第１４章　所得、物価及び家計</t>
  </si>
  <si>
    <t>専修学校</t>
  </si>
  <si>
    <t>(1)設置者別学校数・生徒数の推移</t>
  </si>
  <si>
    <t>各種学校</t>
  </si>
  <si>
    <t>(4)経済活動別県内総生産</t>
  </si>
  <si>
    <t>(6)県民総支出(名目）</t>
  </si>
  <si>
    <t>(7)県民総支出(実質)</t>
  </si>
  <si>
    <t>(3)家事調停事件数</t>
  </si>
  <si>
    <t>就職先都道府県別就職者数(高等学校）</t>
  </si>
  <si>
    <t>(1)所得総額</t>
  </si>
  <si>
    <t>(2)１人当たり所得</t>
  </si>
  <si>
    <t>(2)果実</t>
  </si>
  <si>
    <t>第１５章　公務員、選挙、司法及び公安</t>
  </si>
  <si>
    <t>(1)登記</t>
  </si>
  <si>
    <t>(1)総括</t>
  </si>
  <si>
    <t>(2)家事審判事件数</t>
  </si>
  <si>
    <t>(2)少年保護事件数</t>
  </si>
  <si>
    <t>(3)行為別新受件数</t>
  </si>
  <si>
    <t>(1)保健所別実数及び率</t>
  </si>
  <si>
    <t>(2)業務の種類別医師及び歯科医師数</t>
  </si>
  <si>
    <t>(3)診療担当別医師数</t>
  </si>
  <si>
    <t>(4)業務の種類別薬剤師数</t>
  </si>
  <si>
    <t>第１７章　労働及び社会保障</t>
  </si>
  <si>
    <t>市、郡別の金融機関別店舗数</t>
  </si>
  <si>
    <t>信用保証状況</t>
  </si>
  <si>
    <t>(1)一般会計</t>
  </si>
  <si>
    <t>(2)特別会計</t>
  </si>
  <si>
    <t>(1)製造品出荷額</t>
  </si>
  <si>
    <t>(2)加工賃収入額</t>
  </si>
  <si>
    <t>第１３章　財政</t>
  </si>
  <si>
    <t>第１６章　衛生</t>
  </si>
  <si>
    <t>第７章　鉱工業</t>
  </si>
  <si>
    <t>凡例</t>
  </si>
  <si>
    <t>目次</t>
  </si>
  <si>
    <t>県の位置</t>
  </si>
  <si>
    <t>１</t>
  </si>
  <si>
    <t>２</t>
  </si>
  <si>
    <t>労働組合</t>
  </si>
  <si>
    <t>港湾</t>
  </si>
  <si>
    <t>３</t>
  </si>
  <si>
    <t>４</t>
  </si>
  <si>
    <t>５</t>
  </si>
  <si>
    <t>７</t>
  </si>
  <si>
    <t>第２章　人口</t>
  </si>
  <si>
    <t>第３章　事業所</t>
  </si>
  <si>
    <t>第４章　農業</t>
  </si>
  <si>
    <t>第５章　林業</t>
  </si>
  <si>
    <t>第６章　水産業</t>
  </si>
  <si>
    <t>第８章　建設</t>
  </si>
  <si>
    <t>酒田港主要施設</t>
  </si>
  <si>
    <t>第１２章　金融</t>
  </si>
  <si>
    <t>第１９章　観光</t>
  </si>
  <si>
    <t>１．土地及び気象　　２．人口　　３．事業所　　４．農業　　５．林業</t>
  </si>
  <si>
    <t>11．商業及び貿易　　12．金融　　13．財政　　14．所得、物価及び家計</t>
  </si>
  <si>
    <t>15．公務員、選挙、司法及び公安　　16．衛生　　17．労働及び社会保障　</t>
  </si>
  <si>
    <t>18．教育、文化及び宗教　　19．観光　　20.災害及び事故</t>
  </si>
  <si>
    <t>４－24</t>
  </si>
  <si>
    <t>４－25</t>
  </si>
  <si>
    <t>４－26</t>
  </si>
  <si>
    <t>４－27</t>
  </si>
  <si>
    <t>４－28</t>
  </si>
  <si>
    <t>４－29</t>
  </si>
  <si>
    <t>５－１</t>
  </si>
  <si>
    <t>５－２</t>
  </si>
  <si>
    <t>５－３</t>
  </si>
  <si>
    <t>５－４</t>
  </si>
  <si>
    <t>５－５</t>
  </si>
  <si>
    <t>５－６</t>
  </si>
  <si>
    <t>５－７</t>
  </si>
  <si>
    <t>５－８</t>
  </si>
  <si>
    <t>５－９</t>
  </si>
  <si>
    <t>５－10</t>
  </si>
  <si>
    <t>５－11</t>
  </si>
  <si>
    <t>５－12</t>
  </si>
  <si>
    <t>５－13</t>
  </si>
  <si>
    <t>５－14</t>
  </si>
  <si>
    <t>５－15</t>
  </si>
  <si>
    <t>５－16</t>
  </si>
  <si>
    <t>６－１</t>
  </si>
  <si>
    <t>６－２</t>
  </si>
  <si>
    <t>６－３</t>
  </si>
  <si>
    <t>６－４</t>
  </si>
  <si>
    <t>６－５</t>
  </si>
  <si>
    <t>６－６</t>
  </si>
  <si>
    <t>６－７</t>
  </si>
  <si>
    <t>６－８</t>
  </si>
  <si>
    <t>６－９</t>
  </si>
  <si>
    <t>６－10</t>
  </si>
  <si>
    <t>２－20</t>
  </si>
  <si>
    <t>２－21</t>
  </si>
  <si>
    <t>２－22</t>
  </si>
  <si>
    <t>農用機械所有農家数及び台数（平成７年）</t>
  </si>
  <si>
    <t>平成７年　山形県統計年鑑</t>
  </si>
  <si>
    <t>本書の内容は、原則として調査時点が平成６年（年度）に属するものについて掲載しています。</t>
  </si>
  <si>
    <t>平成８年12月</t>
  </si>
  <si>
    <t>市町村の廃置分合及び境界変更（平成２～８年）</t>
  </si>
  <si>
    <t>市町村別利用区分別面積（平成５、６年）</t>
  </si>
  <si>
    <t>市町村別の出生、死亡、死産、婚姻、離婚数及び合計特殊出生率（平成５、６年）</t>
  </si>
  <si>
    <t>林産物生産量（平成元～６年）</t>
  </si>
  <si>
    <t>鉄道駅別乗車人員（平成６～７年度）</t>
  </si>
  <si>
    <t>公害苦情件数（平成５～７年度）</t>
  </si>
  <si>
    <t>理容師・美容師・クリーニング師（昭和63～平成７年）</t>
  </si>
  <si>
    <t>(2)課程別学科数・生徒数・卒業者数</t>
  </si>
  <si>
    <t>テレビ受信契約数及び普及率（平成７年度）</t>
  </si>
  <si>
    <t>市町村の合併状況（明治22～平成７年）</t>
  </si>
  <si>
    <t>(2)降水量</t>
  </si>
  <si>
    <t>(4)積雪の最深</t>
  </si>
  <si>
    <t>人口と世帯数の推移（大正９～平成７年）</t>
  </si>
  <si>
    <t>市町村別の人口推移（平成３～７年）</t>
  </si>
  <si>
    <t>市町村別の人口動態（平成６、７年）</t>
  </si>
  <si>
    <t>年齢、男女別人口（平成７年）</t>
  </si>
  <si>
    <t>平  成  7  年</t>
  </si>
  <si>
    <t>-</t>
  </si>
  <si>
    <t>学科別・進学先別進学者数（高等学校）</t>
  </si>
  <si>
    <t>渡船場</t>
  </si>
  <si>
    <t>鉄道との交差個所数</t>
  </si>
  <si>
    <t>学校所在地別、産業別就職者数（高等学校）</t>
  </si>
  <si>
    <t>高等学校卒業者の職業別就職者数</t>
  </si>
  <si>
    <t>幼稚園、小学校、中学校、高等学校別の身長、体重、及び座高の推移</t>
  </si>
  <si>
    <t>種目別文化財件数</t>
  </si>
  <si>
    <t>公民館数</t>
  </si>
  <si>
    <t>青少年教育施設等数</t>
  </si>
  <si>
    <t>観光者数</t>
  </si>
  <si>
    <t>18－１</t>
  </si>
  <si>
    <t>18－２</t>
  </si>
  <si>
    <t>18－３</t>
  </si>
  <si>
    <t>18－４</t>
  </si>
  <si>
    <t>18－５</t>
  </si>
  <si>
    <t>18－６</t>
  </si>
  <si>
    <t>18－７</t>
  </si>
  <si>
    <t>18－８</t>
  </si>
  <si>
    <t>18－９</t>
  </si>
  <si>
    <t>18－10</t>
  </si>
  <si>
    <t>18－11</t>
  </si>
  <si>
    <t>18－12</t>
  </si>
  <si>
    <t>18－13</t>
  </si>
  <si>
    <t>18－14</t>
  </si>
  <si>
    <t>18－15</t>
  </si>
  <si>
    <t>18－16</t>
  </si>
  <si>
    <t>18－17</t>
  </si>
  <si>
    <t>18－18</t>
  </si>
  <si>
    <t>18－19</t>
  </si>
  <si>
    <t>18－20</t>
  </si>
  <si>
    <t>18－21</t>
  </si>
  <si>
    <t>18－22</t>
  </si>
  <si>
    <t>18－23</t>
  </si>
  <si>
    <t>18－24</t>
  </si>
  <si>
    <t>18－25</t>
  </si>
  <si>
    <t>18－26</t>
  </si>
  <si>
    <t>18－27</t>
  </si>
  <si>
    <t>18－28</t>
  </si>
  <si>
    <t>18－29</t>
  </si>
  <si>
    <t>19－１</t>
  </si>
  <si>
    <t>19－２</t>
  </si>
  <si>
    <t>19－３</t>
  </si>
  <si>
    <t>20－１</t>
  </si>
  <si>
    <t>20－２</t>
  </si>
  <si>
    <t>20－３</t>
  </si>
  <si>
    <t>20－４</t>
  </si>
  <si>
    <t>20－５</t>
  </si>
  <si>
    <t xml:space="preserve">  ＃　うち数で掲げたもの</t>
  </si>
  <si>
    <t>市町村別民有地の面積、家屋の棟数及び床面積</t>
  </si>
  <si>
    <t>(1)鉱区数及び鉱区面積</t>
  </si>
  <si>
    <t>(2)産出・投入・付加価値額</t>
  </si>
  <si>
    <t>(2)重要犯罪罪種別</t>
  </si>
  <si>
    <t>(1)社会保険事務所別の市町村別国民年金、基礎年金及び死亡一時金給付状況</t>
  </si>
  <si>
    <t>就業状態、配偶関係、年齢、男女別15歳以上人口（平成４年）</t>
  </si>
  <si>
    <t>年間就業日数、就業の規則性・週間就業時間、産業、従業上の地位、雇用形態、配偶関係、男女別有業者数（平成４年）</t>
  </si>
  <si>
    <t>所得、産業（大分類）、男女別自営業主・雇用者数（平成４年）</t>
  </si>
  <si>
    <t>転職希望理由、求職活動の有無、年齢、男女別転職希望者数（平成４年）</t>
  </si>
  <si>
    <t>従業上の地位、就職希望意識、求職活動の有無、年間就業日数、就業の規則性・週間就業時間、男女別有業者数
（平成４年）</t>
  </si>
  <si>
    <t>２－19</t>
  </si>
  <si>
    <t>２－16</t>
  </si>
  <si>
    <t>山形県知事　高橋 和雄</t>
  </si>
  <si>
    <t>(2)私立学校</t>
  </si>
  <si>
    <t>(1)市町村別状況</t>
  </si>
  <si>
    <t>(2)都道府県別状況</t>
  </si>
  <si>
    <t>自然公園</t>
  </si>
  <si>
    <t>第２０章　災害及び事故</t>
  </si>
  <si>
    <t>火災</t>
  </si>
  <si>
    <t>附録</t>
  </si>
  <si>
    <t>度量衡換算表</t>
  </si>
  <si>
    <t>(2)警察署別発生状況</t>
  </si>
  <si>
    <t>(3)業種別給付種類別支払状況</t>
  </si>
  <si>
    <t>(1)苦情の受理及び処理件数</t>
  </si>
  <si>
    <t>(2)苦情の種類別新規直接受理件数</t>
  </si>
  <si>
    <t>(1)県内移動</t>
  </si>
  <si>
    <t>(2)県外移動</t>
  </si>
  <si>
    <t>地形別面積</t>
  </si>
  <si>
    <t>高度別面積</t>
  </si>
  <si>
    <t>都市計画区域、市街化区域及び用途地域</t>
  </si>
  <si>
    <t>地域気象観測所気象表</t>
  </si>
  <si>
    <t>(1)気温</t>
  </si>
  <si>
    <t>(3)日照時間</t>
  </si>
  <si>
    <t>季節現象</t>
  </si>
  <si>
    <t>傾斜度別面積</t>
  </si>
  <si>
    <t>(3)県内総生産と総支出勘定</t>
  </si>
  <si>
    <t>(2)業種別労災保険収支状況</t>
  </si>
  <si>
    <t>(2)製材用素材の入荷量</t>
  </si>
  <si>
    <t>車種別保有自動車数</t>
  </si>
  <si>
    <t>気象官暑気象表</t>
  </si>
  <si>
    <t>９－４</t>
  </si>
  <si>
    <t>９－５</t>
  </si>
  <si>
    <t>９－６</t>
  </si>
  <si>
    <t>９－７</t>
  </si>
  <si>
    <t>９－８</t>
  </si>
  <si>
    <t>９－９</t>
  </si>
  <si>
    <t>９－10</t>
  </si>
  <si>
    <t>９－11</t>
  </si>
  <si>
    <t>９－12</t>
  </si>
  <si>
    <t>(2)係留施設</t>
  </si>
  <si>
    <t>(2)年齢別身長・体重・座高の平均の全国平均値との比較</t>
  </si>
  <si>
    <t>(1)月別発生状況</t>
  </si>
  <si>
    <t>(3)当事者別発生状況</t>
  </si>
  <si>
    <t>(4)第１当事者の原因（違反）別発生状況</t>
  </si>
  <si>
    <t>(5)路線別発生状況</t>
  </si>
  <si>
    <t>(6)第1当事者年齢層別・運転経験年数別発生件数</t>
  </si>
  <si>
    <t>本書は、次の20部門からなっています。</t>
  </si>
  <si>
    <t>経営組織別海面漁業経営体（平成５年）</t>
  </si>
  <si>
    <t>漁業・養殖業種類・規模別生産額（平成２～６年）</t>
  </si>
  <si>
    <t>住宅の種類、所有関係、人が居住する住宅以外の建物の種類別建物数、世帯の種類別世帯数及び世帯人員（平成５年）</t>
  </si>
  <si>
    <t>住宅の種類、所有関係、建て方、構造、建築の時期、設備状況別住宅数（平成５年）</t>
  </si>
  <si>
    <t>居住世帯の有無別住宅数及び建物の種類別、人が居住する住宅以外の建物数（平成５年）</t>
  </si>
  <si>
    <t>住宅の種類、所有の関係、建築の時期別住宅数（平成５年）</t>
  </si>
  <si>
    <t>住宅の種類、構造、建築の時期別住宅数（平成５年）</t>
  </si>
  <si>
    <t>住宅の構造、建て方、建築の時期別住宅数（平成５年）</t>
  </si>
  <si>
    <t>住宅の種類、住宅の所有の関係別住宅数、世帯数、世帯人員、１住宅当たり居住室数、１住宅当たり畳数、１住宅当たり延べ面積、１人当たり畳数及び１室当たり人員（平成５年）</t>
  </si>
  <si>
    <t>主な国道の交通量（平成６年度）</t>
  </si>
  <si>
    <t>(3)自家用自動車有償貸渡（レンタカー）</t>
  </si>
  <si>
    <t>旅券申請件数（市町村別）（平成６、７年）</t>
  </si>
  <si>
    <t>災害（平成７年）</t>
  </si>
  <si>
    <t>(1)消防力の現況（平成６、７年）</t>
  </si>
  <si>
    <t>(2)月別火災発生件数及び損害額（平成６、７年）</t>
  </si>
  <si>
    <t>(3)出火原因別出火件数（平成７年）</t>
  </si>
  <si>
    <t>(4)覚知方法別建物火災件数及び焼損面積（平成７年）</t>
  </si>
  <si>
    <t>救急事故種別出場件数及び搬送人員（平成７年）</t>
  </si>
  <si>
    <t>災害建築物の床面積及び損害見積額（平成７年）</t>
  </si>
  <si>
    <t>交通事故発生状況及び死傷者数（平成６、７年）</t>
  </si>
  <si>
    <t>(7)年齢別男女別死傷者数</t>
  </si>
  <si>
    <t>(8)都道府県別発生状況（平成７年）</t>
  </si>
  <si>
    <t>よその農作業を請け負った農家数と請負面積（販売農家）（平成４、７年）</t>
  </si>
  <si>
    <t>借入農地のある農家数と借入耕地面積及び貸付耕地のある農家数と貸付耕地面積（平成４、７年）</t>
  </si>
  <si>
    <t>市町村別施設園芸の施設のある農家数と施設面積（平成２～７年）</t>
  </si>
  <si>
    <t>市町村別の水稲、陸稲の作付面積及び収穫量（平成５～７年）</t>
  </si>
  <si>
    <t>作物別収穫（栽培）農家数・収穫（栽培）面積（平成４、７年）</t>
  </si>
  <si>
    <t>市町村別の農作物の生産(稲を除く）（平成５、６年）</t>
  </si>
  <si>
    <t>市町村別の養蚕戸数、蚕種掃立数量、繭生産量及び桑園面積（平成５～７年度）</t>
  </si>
  <si>
    <t>市町村別の家畜等飼養農家数及び頭羽数（平成２～７年）</t>
  </si>
  <si>
    <t>と畜場別のと畜頭数（平成２～７年度）</t>
  </si>
  <si>
    <t>生乳及び牛乳生産量（平成元～６年）</t>
  </si>
  <si>
    <t>工芸農作物の生産（平成元～６年）</t>
  </si>
  <si>
    <t>農業生産指数（平成２～６年）</t>
  </si>
  <si>
    <t>農家経済（平成元～６年度）</t>
  </si>
  <si>
    <t>農業粗生産額と生産農業所得（平成５、６年）</t>
  </si>
  <si>
    <t>農家経済の分析指標（平成元～６年度）</t>
  </si>
  <si>
    <t>地域別の県産米売渡状況（平成５～７年）</t>
  </si>
  <si>
    <t>仕向先都道府県別の県産米搬出実績（平成５～７年）</t>
  </si>
  <si>
    <t>稲作被害（平成７年）</t>
  </si>
  <si>
    <t>蚕桑被害（平成６、７年度）</t>
  </si>
  <si>
    <t>製材工場、生産及び出荷量（昭和63～平成５年）</t>
  </si>
  <si>
    <t>市町村別の目的別保安林面積（平成６年度）</t>
  </si>
  <si>
    <t>支庁、地方事務所別林道（平成６、７年度）</t>
  </si>
  <si>
    <t>国有林の林種別蓄積（平成７年度）</t>
  </si>
  <si>
    <t>民有林の林種別蓄積（平成５、６年度）</t>
  </si>
  <si>
    <t>国有林の林種別面積（平成７年度）</t>
  </si>
  <si>
    <t>民有林の林種別面積（平成５、８年度）</t>
  </si>
  <si>
    <t>経営体階層、漁業地区別の経営組織、出漁日数別経営体数（海面漁業）（平成２～６年）</t>
  </si>
  <si>
    <t>漁業地区別漁船隻数及びトン数（平成２～６年）</t>
  </si>
  <si>
    <t>漁業地区別生産量－属人－（海面漁業）（平成２～６年）</t>
  </si>
  <si>
    <t>漁業種類別漁獲量－属地－（海面漁業）（平成２～７年）</t>
  </si>
  <si>
    <t>魚種別漁獲量－属地－（海面漁業）（平成２～７年）</t>
  </si>
  <si>
    <t>魚種別漁獲量（内水面漁業）（平成２～６年）</t>
  </si>
  <si>
    <t>養殖業収穫量（内水面漁業）（平成２～６年）</t>
  </si>
  <si>
    <t>水産加工種類別生産量・実経営体数（陸上加工）（平成元～６年）</t>
  </si>
  <si>
    <t>２月１日現在    単位：林家数＝戸、面積＝ha</t>
  </si>
  <si>
    <t>所有山林がある</t>
  </si>
  <si>
    <t>貸付林等がある</t>
  </si>
  <si>
    <t>借入林等がある</t>
  </si>
  <si>
    <t>保有山林</t>
  </si>
  <si>
    <t>林家数</t>
  </si>
  <si>
    <t>面積</t>
  </si>
  <si>
    <t>保有山林のうち、他人に管理を任せている山林</t>
  </si>
  <si>
    <t>主なまかせ先</t>
  </si>
  <si>
    <t>森林組合</t>
  </si>
  <si>
    <t>団体</t>
  </si>
  <si>
    <t>0.1～1ha未満</t>
  </si>
  <si>
    <t xml:space="preserve">  1～5</t>
  </si>
  <si>
    <t xml:space="preserve">  5～10</t>
  </si>
  <si>
    <t xml:space="preserve"> 10～20</t>
  </si>
  <si>
    <t xml:space="preserve"> 20～30</t>
  </si>
  <si>
    <t xml:space="preserve"> 30～50</t>
  </si>
  <si>
    <t xml:space="preserve"> 50～100</t>
  </si>
  <si>
    <t>100ha以上</t>
  </si>
  <si>
    <t>置賜地域</t>
  </si>
  <si>
    <t>x</t>
  </si>
  <si>
    <t>川西町</t>
  </si>
  <si>
    <t>x</t>
  </si>
  <si>
    <t>注：面積は、1ha未満を四捨五入しているため合計と内訳が一致しない場合がある。</t>
  </si>
  <si>
    <t>資料：県統計調査課「平成2年山形県の農業」（1990年世界農林業センサス結果報告書）</t>
  </si>
  <si>
    <t>１０．市町村別の所有山林、保有山林がある林家数及び面積（農家林家）（平成2年）</t>
  </si>
  <si>
    <t>単位：ｈａ</t>
  </si>
  <si>
    <t>林　　　　　　　野　　　　　　　面　　　　　　　積</t>
  </si>
  <si>
    <t>森　　　　　　　　　　　　　　　林　　　　　　　　　　　　　　　面　　　　　　　　　　　　　　　積</t>
  </si>
  <si>
    <t>人　　　　　工　　　　　林</t>
  </si>
  <si>
    <t>天　　　　　然　　　　　林</t>
  </si>
  <si>
    <t>国有</t>
  </si>
  <si>
    <t>公有</t>
  </si>
  <si>
    <t>私有</t>
  </si>
  <si>
    <t>1月1日現在</t>
  </si>
  <si>
    <t>森林以外の
草　生　地</t>
  </si>
  <si>
    <t>総　　　数</t>
  </si>
  <si>
    <t>　う　ち　　　樹　　　 林　　　　地</t>
  </si>
  <si>
    <t>そ の 他</t>
  </si>
  <si>
    <t>森林開発公団</t>
  </si>
  <si>
    <t>総　数</t>
  </si>
  <si>
    <t>針 葉 樹</t>
  </si>
  <si>
    <t>広 葉 樹</t>
  </si>
  <si>
    <t>注：森林面積は、地域森林（施業）計画の面積で林野面積と一致しない。</t>
  </si>
  <si>
    <t>資料：東北農政局山形統計情報事務所「山形農林水産統計年報（平成6年～7年）」</t>
  </si>
  <si>
    <t>１１．市町村別の林野面積及び森林面積(平成2年）</t>
  </si>
  <si>
    <t>経        営        組        織        別</t>
  </si>
  <si>
    <t>出      漁      日      数      別</t>
  </si>
  <si>
    <t>経営体</t>
  </si>
  <si>
    <t>個人</t>
  </si>
  <si>
    <t>会社</t>
  </si>
  <si>
    <t>漁業</t>
  </si>
  <si>
    <t>共同</t>
  </si>
  <si>
    <t>官公庁</t>
  </si>
  <si>
    <t>経営体階層別</t>
  </si>
  <si>
    <t>協同</t>
  </si>
  <si>
    <t>生産</t>
  </si>
  <si>
    <t>学校</t>
  </si>
  <si>
    <t>～</t>
  </si>
  <si>
    <t>漁業地区別</t>
  </si>
  <si>
    <t>経営</t>
  </si>
  <si>
    <t xml:space="preserve">経営 </t>
  </si>
  <si>
    <t>組合</t>
  </si>
  <si>
    <t>試験場</t>
  </si>
  <si>
    <t>以下</t>
  </si>
  <si>
    <t>以上</t>
  </si>
  <si>
    <t>経営体階層</t>
  </si>
  <si>
    <t>漁船非使用</t>
  </si>
  <si>
    <t>無動力船</t>
  </si>
  <si>
    <t>小型定置網</t>
  </si>
  <si>
    <t>海面養殖</t>
  </si>
  <si>
    <t>漁業地区</t>
  </si>
  <si>
    <t>遊     佐</t>
  </si>
  <si>
    <t>酒     田</t>
  </si>
  <si>
    <t>飛     島</t>
  </si>
  <si>
    <t>加     茂</t>
  </si>
  <si>
    <t>由     良</t>
  </si>
  <si>
    <t>豊     浦</t>
  </si>
  <si>
    <t>温     海</t>
  </si>
  <si>
    <t>念 珠 関</t>
  </si>
  <si>
    <t xml:space="preserve">        経営体数（海面漁業）（平成2～6年）</t>
  </si>
  <si>
    <t>89日</t>
  </si>
  <si>
    <t>90日</t>
  </si>
  <si>
    <t>150日</t>
  </si>
  <si>
    <t>200日</t>
  </si>
  <si>
    <t>250日</t>
  </si>
  <si>
    <t>149日</t>
  </si>
  <si>
    <t>199日</t>
  </si>
  <si>
    <t>249日</t>
  </si>
  <si>
    <t xml:space="preserve"> 平　成　2 年　</t>
  </si>
  <si>
    <t>　　　 3 年　</t>
  </si>
  <si>
    <t>　　　 4 年　</t>
  </si>
  <si>
    <t>　　 5 年　</t>
  </si>
  <si>
    <t>　　　 6 年　</t>
  </si>
  <si>
    <t>動力 １t 未満</t>
  </si>
  <si>
    <t xml:space="preserve">  1 ～  3　　</t>
  </si>
  <si>
    <t xml:space="preserve">    3 ～  5　　</t>
  </si>
  <si>
    <t xml:space="preserve">    5 ～ 10　　</t>
  </si>
  <si>
    <t xml:space="preserve">  10 ～ 20　　</t>
  </si>
  <si>
    <t xml:space="preserve">  20 ～ 30　　</t>
  </si>
  <si>
    <t xml:space="preserve">  30 ～ 50　　</t>
  </si>
  <si>
    <t xml:space="preserve">  50 ～100　　</t>
  </si>
  <si>
    <t>100 ～200　　</t>
  </si>
  <si>
    <t>200t以 上　　</t>
  </si>
  <si>
    <t>注：平成5年の数値は、「第9次漁業センサス」の結果である。</t>
  </si>
  <si>
    <t>資料：東北農政局山形統計情報事務所 「 山形農林水産統計年報 （平成6年～7年） 」</t>
  </si>
  <si>
    <t>１２．経営体階層、漁業地区別の経営組織、出漁日数別</t>
  </si>
  <si>
    <t>単位：t</t>
  </si>
  <si>
    <t>魚種別</t>
  </si>
  <si>
    <t>平成2年</t>
  </si>
  <si>
    <t>3年</t>
  </si>
  <si>
    <t>4年</t>
  </si>
  <si>
    <t>6年</t>
  </si>
  <si>
    <t>魚類</t>
  </si>
  <si>
    <t>さけ・ます</t>
  </si>
  <si>
    <t>たい類</t>
  </si>
  <si>
    <t>かれい・ひらめ</t>
  </si>
  <si>
    <t>たら</t>
  </si>
  <si>
    <t>すけとうだら</t>
  </si>
  <si>
    <t>さめ</t>
  </si>
  <si>
    <t>はたはた</t>
  </si>
  <si>
    <t>ぶり・いなだ</t>
  </si>
  <si>
    <t>めばる類</t>
  </si>
  <si>
    <t>貝類</t>
  </si>
  <si>
    <t>あわび</t>
  </si>
  <si>
    <t>さざえ</t>
  </si>
  <si>
    <t>いわがき</t>
  </si>
  <si>
    <t>その他の水産動物</t>
  </si>
  <si>
    <t>いか</t>
  </si>
  <si>
    <t>えび・かに</t>
  </si>
  <si>
    <t>藻類</t>
  </si>
  <si>
    <t>わかめ</t>
  </si>
  <si>
    <t>のり</t>
  </si>
  <si>
    <t>注：総数はラウンドのため内訳と一致しない場合がある。</t>
  </si>
  <si>
    <t xml:space="preserve">  「－」は不明。</t>
  </si>
  <si>
    <t>資料：県水産課</t>
  </si>
  <si>
    <t>１３．魚種別漁獲量 －属地－ （海面漁業）  (平成2～7年）</t>
  </si>
  <si>
    <t>事業所数</t>
  </si>
  <si>
    <t>従業者数</t>
  </si>
  <si>
    <t>食料品製造業</t>
  </si>
  <si>
    <t>飲料・飼料・たばこ製造業</t>
  </si>
  <si>
    <t>繊維工業</t>
  </si>
  <si>
    <t>〇</t>
  </si>
  <si>
    <t>木材・木製品製造業</t>
  </si>
  <si>
    <t>家具・装備品製造業</t>
  </si>
  <si>
    <t>パルプ・紙・紙加工品製造業</t>
  </si>
  <si>
    <t>化学工業</t>
  </si>
  <si>
    <t>石油製品・石炭製品製造業</t>
  </si>
  <si>
    <t>プラスチック製品製造業</t>
  </si>
  <si>
    <t>ゴム製品製造業</t>
  </si>
  <si>
    <t>なめし革・同製品・毛皮製造業</t>
  </si>
  <si>
    <t>窯業・土石製品製造業</t>
  </si>
  <si>
    <t>鉄鋼業</t>
  </si>
  <si>
    <t>非鉄金属製造業</t>
  </si>
  <si>
    <t>金属製品製造業</t>
  </si>
  <si>
    <t>☆</t>
  </si>
  <si>
    <t>一般機械器具製造業</t>
  </si>
  <si>
    <t>電気機械器具製造業</t>
  </si>
  <si>
    <t>輸送用機械器具製造業</t>
  </si>
  <si>
    <t>精密機械器具製造業</t>
  </si>
  <si>
    <t>その他の製造業</t>
  </si>
  <si>
    <t>基 礎 素 材 型 産 業</t>
  </si>
  <si>
    <t>加 工 組 立 型 産 業</t>
  </si>
  <si>
    <t>生活関連・その他型産業</t>
  </si>
  <si>
    <t>　　　 使用額等、製造品出荷額等、生産額及び付加価値額（平成4～平成6年）</t>
  </si>
  <si>
    <t>12月31日現在　単位：額＝百万円</t>
  </si>
  <si>
    <t>年        別
産業中分類別
従業者規模別</t>
  </si>
  <si>
    <t>原 材 料
使用額等</t>
  </si>
  <si>
    <t>製 造 品
出荷額等</t>
  </si>
  <si>
    <t>生　産　額　　　従業者30人　　　以　上　の　　　事　業　所</t>
  </si>
  <si>
    <t xml:space="preserve">付加価値額　　従業者30人　　以　上　の　　　事　業　所 </t>
  </si>
  <si>
    <t xml:space="preserve">    平     成     4     年</t>
  </si>
  <si>
    <r>
      <t xml:space="preserve">    </t>
    </r>
    <r>
      <rPr>
        <sz val="10"/>
        <color indexed="9"/>
        <rFont val="ＭＳ 明朝"/>
        <family val="1"/>
      </rPr>
      <t xml:space="preserve">平     成 </t>
    </r>
    <r>
      <rPr>
        <sz val="10"/>
        <rFont val="ＭＳ 明朝"/>
        <family val="1"/>
      </rPr>
      <t xml:space="preserve">    5     </t>
    </r>
    <r>
      <rPr>
        <sz val="10"/>
        <color indexed="9"/>
        <rFont val="ＭＳ 明朝"/>
        <family val="1"/>
      </rPr>
      <t>年</t>
    </r>
  </si>
  <si>
    <r>
      <t xml:space="preserve">    </t>
    </r>
    <r>
      <rPr>
        <sz val="10"/>
        <color indexed="9"/>
        <rFont val="ＭＳ 明朝"/>
        <family val="1"/>
      </rPr>
      <t xml:space="preserve">平     成 </t>
    </r>
    <r>
      <rPr>
        <sz val="10"/>
        <rFont val="ＭＳ 明朝"/>
        <family val="1"/>
      </rPr>
      <t xml:space="preserve">   </t>
    </r>
    <r>
      <rPr>
        <b/>
        <sz val="9"/>
        <rFont val="ＭＳ 明朝"/>
        <family val="1"/>
      </rPr>
      <t xml:space="preserve"> 6</t>
    </r>
    <r>
      <rPr>
        <sz val="10"/>
        <rFont val="ＭＳ 明朝"/>
        <family val="1"/>
      </rPr>
      <t xml:space="preserve">     </t>
    </r>
    <r>
      <rPr>
        <sz val="10"/>
        <color indexed="9"/>
        <rFont val="ＭＳ 明朝"/>
        <family val="1"/>
      </rPr>
      <t>年</t>
    </r>
  </si>
  <si>
    <t>衣服・その他の繊維製品製造業</t>
  </si>
  <si>
    <t>出版・印刷・同関連産業</t>
  </si>
  <si>
    <t>29　　　人　　　以　　　下</t>
  </si>
  <si>
    <t>　　　　　　４～  ９　　　　人</t>
  </si>
  <si>
    <t>　　　　　１０～１９</t>
  </si>
  <si>
    <t>　　　　　２０～２９</t>
  </si>
  <si>
    <t>30　　　人　　　以　　　上</t>
  </si>
  <si>
    <t>　　　　　３０～　４９　　　人</t>
  </si>
  <si>
    <t>　　　　　５０～　９９</t>
  </si>
  <si>
    <t>　　　　１００～１９９</t>
  </si>
  <si>
    <t>　　　　２００～２９９</t>
  </si>
  <si>
    <t>　　　　３００～４９９</t>
  </si>
  <si>
    <t>　　　　５００～９９９</t>
  </si>
  <si>
    <t>　　　　１０００人以上</t>
  </si>
  <si>
    <t>注  ： 1）従業者規模4人以上 。2）表側の産業名中○印のついたものは基礎素材型産業、☆印のついたものは加工組立型産業で</t>
  </si>
  <si>
    <t xml:space="preserve"> 　　　　あり、無印は生活関連・その他の型産業である。</t>
  </si>
  <si>
    <t>資料 ： 県統計調査課 「平成6年山形県の工業」（工業統計調査結果報告書）</t>
  </si>
  <si>
    <t xml:space="preserve">    </t>
  </si>
  <si>
    <t>１４.産業（中分類）別従業者規模別製造業の事業所数、従業者数、原材料</t>
  </si>
  <si>
    <t>事               業               所               数</t>
  </si>
  <si>
    <t>従     業     者     数</t>
  </si>
  <si>
    <t>製  造  品  出  荷  額  等</t>
  </si>
  <si>
    <t>地 域 別</t>
  </si>
  <si>
    <t>経  営  組  織  別</t>
  </si>
  <si>
    <t>従        業        者        規        模        別</t>
  </si>
  <si>
    <t>うち常用労働者数</t>
  </si>
  <si>
    <t>現    金</t>
  </si>
  <si>
    <t>原材料</t>
  </si>
  <si>
    <t>製造品</t>
  </si>
  <si>
    <t>加工賃</t>
  </si>
  <si>
    <t>修理料</t>
  </si>
  <si>
    <t>1,000人以上</t>
  </si>
  <si>
    <t>給    与        総    額</t>
  </si>
  <si>
    <t>使用額等</t>
  </si>
  <si>
    <t>出荷額</t>
  </si>
  <si>
    <t>収入額</t>
  </si>
  <si>
    <t>事業所数、従業者数は6年12月31日現在　　単位：金額＝万円</t>
  </si>
  <si>
    <t>組  合
その他
の法人</t>
  </si>
  <si>
    <t>4～     9人</t>
  </si>
  <si>
    <t xml:space="preserve">10～  19  </t>
  </si>
  <si>
    <t xml:space="preserve">20～  29  </t>
  </si>
  <si>
    <t xml:space="preserve">30～  49  </t>
  </si>
  <si>
    <t xml:space="preserve">50～  99  </t>
  </si>
  <si>
    <t>100～199</t>
  </si>
  <si>
    <t>200～299</t>
  </si>
  <si>
    <t>300～499</t>
  </si>
  <si>
    <t>500～999</t>
  </si>
  <si>
    <t>男</t>
  </si>
  <si>
    <t>女</t>
  </si>
  <si>
    <t>男</t>
  </si>
  <si>
    <t>女</t>
  </si>
  <si>
    <t>村山地域</t>
  </si>
  <si>
    <t>山形市</t>
  </si>
  <si>
    <t>注　：従業者数4人以上の事業所</t>
  </si>
  <si>
    <t>資料：県統計調査課「平成6年山形県の工業」（工業統計調査結果報告書）</t>
  </si>
  <si>
    <t>１５．市町村別製造業の事業所数、従業者数、現金給与総額、原材料使用額等及び製造品出荷額等（平成6年）</t>
  </si>
  <si>
    <t>区　　　　　　分</t>
  </si>
  <si>
    <t>平成7年４月１日現在   単位：ｍ、％</t>
  </si>
  <si>
    <t>高　速　自動車　国　道</t>
  </si>
  <si>
    <t>独立専用</t>
  </si>
  <si>
    <t>一　　般　　国　　道</t>
  </si>
  <si>
    <t>県　　　　　　　道</t>
  </si>
  <si>
    <t>市町村道</t>
  </si>
  <si>
    <t>自転車</t>
  </si>
  <si>
    <t>国管理</t>
  </si>
  <si>
    <t>県管理</t>
  </si>
  <si>
    <t>主要地方道</t>
  </si>
  <si>
    <t>一般県道</t>
  </si>
  <si>
    <t>歩 行 者 道</t>
  </si>
  <si>
    <t>路線数</t>
  </si>
  <si>
    <t>総延長</t>
  </si>
  <si>
    <t>　重　　　用　　　延　　　長</t>
  </si>
  <si>
    <t>　未　　供　　用　　延　　長</t>
  </si>
  <si>
    <t>　実　　　延　　　長　　（A）</t>
  </si>
  <si>
    <t>規格改良・未改良</t>
  </si>
  <si>
    <t>内訳</t>
  </si>
  <si>
    <t>改良済延長（B）</t>
  </si>
  <si>
    <t>未改良延長</t>
  </si>
  <si>
    <t>実</t>
  </si>
  <si>
    <t>うち自動車交通不能</t>
  </si>
  <si>
    <t>改良率（B）/（A）</t>
  </si>
  <si>
    <t>延</t>
  </si>
  <si>
    <t>路面内訳</t>
  </si>
  <si>
    <t>舗装済延長（C）</t>
  </si>
  <si>
    <t>長</t>
  </si>
  <si>
    <t>未舗道延長</t>
  </si>
  <si>
    <t>舗装率（C）/（A）</t>
  </si>
  <si>
    <t>の</t>
  </si>
  <si>
    <t>橋梁の内訳</t>
  </si>
  <si>
    <t>橋数（個）</t>
  </si>
  <si>
    <t>橋梁延長</t>
  </si>
  <si>
    <t>内</t>
  </si>
  <si>
    <t>木橋と永久橋</t>
  </si>
  <si>
    <t>　木　　橋　　数</t>
  </si>
  <si>
    <t>　〃　　延　　長</t>
  </si>
  <si>
    <t>訳</t>
  </si>
  <si>
    <t>　永　久　橋　数</t>
  </si>
  <si>
    <t>トンネル</t>
  </si>
  <si>
    <t>個数</t>
  </si>
  <si>
    <t>延長</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</si>
</sst>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0.0_ "/>
    <numFmt numFmtId="179" formatCode="#,##0.00_ "/>
    <numFmt numFmtId="180" formatCode="0_);[Red]\(0\)"/>
    <numFmt numFmtId="181" formatCode="#,##0;&quot;’&quot;&quot;△&quot;&quot;’&quot;#,##0;\-"/>
    <numFmt numFmtId="182" formatCode="#,##0;&quot;△ &quot;#,##0"/>
    <numFmt numFmtId="183" formatCode="0;&quot;△ &quot;0"/>
    <numFmt numFmtId="184" formatCode="#,##0.0;[Red]\-#,##0.0"/>
    <numFmt numFmtId="185" formatCode="#,##0.0;&quot;△ &quot;#,##0.0"/>
    <numFmt numFmtId="186" formatCode="#,##0.000;[Red]\-#,##0.000"/>
    <numFmt numFmtId="187" formatCode="\X"/>
    <numFmt numFmtId="188" formatCode="\-"/>
    <numFmt numFmtId="189" formatCode="#\ ##0"/>
    <numFmt numFmtId="190" formatCode="#\ ###\ ###"/>
    <numFmt numFmtId="191" formatCode="#,##0.0"/>
    <numFmt numFmtId="192" formatCode="_ * #,##0.0_ ;_ * \-#,##0.0_ ;_ * &quot;-&quot;?_ ;_ @_ "/>
    <numFmt numFmtId="193" formatCode="#,##0.0_);[Red]\(#,##0.0\)"/>
    <numFmt numFmtId="194" formatCode="0.0"/>
    <numFmt numFmtId="195" formatCode="0_);\(0\)"/>
    <numFmt numFmtId="196" formatCode="0.0_ "/>
    <numFmt numFmtId="197" formatCode="_ * #,##0_ ;_ * \-#,##0_ ;_ * &quot;x&quot;_ ;_ @_ "/>
    <numFmt numFmtId="198" formatCode="\(#,##0\)"/>
    <numFmt numFmtId="199" formatCode="\(###,###\)"/>
    <numFmt numFmtId="200" formatCode="\(###,###.0\)"/>
    <numFmt numFmtId="201" formatCode="0.00000"/>
    <numFmt numFmtId="202" formatCode="0.0000"/>
    <numFmt numFmtId="203" formatCode="0.000"/>
    <numFmt numFmtId="204" formatCode="#,##0.00_ ;[Red]\-#,##0.00\ "/>
    <numFmt numFmtId="205" formatCode="0.00_);[Red]\(0.00\)"/>
    <numFmt numFmtId="206" formatCode="#,##0_ ;[Red]\-#,##0\ "/>
    <numFmt numFmtId="207" formatCode="0.0_);[Red]\(0.0\)"/>
    <numFmt numFmtId="208" formatCode="0_ "/>
    <numFmt numFmtId="209" formatCode="#,##0_);\(#,##0\)"/>
    <numFmt numFmtId="210" formatCode="#,##0.00;&quot;△ &quot;#,##0.00"/>
    <numFmt numFmtId="211" formatCode="_ * #,##0.000_ ;_ * \-#,##0.000_ ;_ * &quot;-&quot;??_ ;_ @_ "/>
    <numFmt numFmtId="212" formatCode="_ * #,##0.0_ ;_ * \-#,##0.0_ ;_ * &quot;-&quot;??_ ;_ @_ "/>
    <numFmt numFmtId="213" formatCode="_ * #,##0_ ;_ * \-#,##0_ ;_ * &quot;-&quot;??_ ;_ @_ "/>
    <numFmt numFmtId="214" formatCode="#,##0.0_ ;[Red]\-#,##0.0\ "/>
    <numFmt numFmtId="215" formatCode="_ * #,##0.0_ ;_ * \-#,##0.0_ ;_ * &quot;-&quot;_ ;_ @_ "/>
    <numFmt numFmtId="216" formatCode="_ * #,##0.00_ ;_ * \-#,##0.00_ ;_ * &quot;-&quot;_ ;_ @_ "/>
    <numFmt numFmtId="217" formatCode="#,##0.0000;[Red]\-#,##0.0000"/>
  </numFmts>
  <fonts count="19">
    <font>
      <sz val="11"/>
      <name val="ＭＳ Ｐゴシック"/>
      <family val="3"/>
    </font>
    <font>
      <sz val="10"/>
      <name val="ＭＳ 明朝"/>
      <family val="1"/>
    </font>
    <font>
      <sz val="6"/>
      <name val="ＭＳ Ｐゴシック"/>
      <family val="3"/>
    </font>
    <font>
      <sz val="6"/>
      <name val="ＭＳ Ｐ明朝"/>
      <family val="1"/>
    </font>
    <font>
      <sz val="6"/>
      <name val="ＭＳ 明朝"/>
      <family val="1"/>
    </font>
    <font>
      <u val="single"/>
      <sz val="14.3"/>
      <color indexed="12"/>
      <name val="ＭＳ Ｐゴシック"/>
      <family val="3"/>
    </font>
    <font>
      <u val="single"/>
      <sz val="14.3"/>
      <color indexed="36"/>
      <name val="ＭＳ Ｐゴシック"/>
      <family val="3"/>
    </font>
    <font>
      <sz val="11"/>
      <name val="ＭＳ 明朝"/>
      <family val="1"/>
    </font>
    <font>
      <sz val="12"/>
      <name val="ＭＳ 明朝"/>
      <family val="1"/>
    </font>
    <font>
      <b/>
      <sz val="9"/>
      <name val="ＭＳ 明朝"/>
      <family val="1"/>
    </font>
    <font>
      <sz val="9"/>
      <name val="ＭＳ 明朝"/>
      <family val="1"/>
    </font>
    <font>
      <b/>
      <sz val="10"/>
      <name val="ＭＳ 明朝"/>
      <family val="1"/>
    </font>
    <font>
      <sz val="8"/>
      <name val="ＭＳ 明朝"/>
      <family val="1"/>
    </font>
    <font>
      <sz val="10"/>
      <color indexed="9"/>
      <name val="ＭＳ 明朝"/>
      <family val="1"/>
    </font>
    <font>
      <sz val="9"/>
      <name val="ＭＳ Ｐゴシック"/>
      <family val="3"/>
    </font>
    <font>
      <b/>
      <sz val="11"/>
      <name val="ＭＳ 明朝"/>
      <family val="1"/>
    </font>
    <font>
      <b/>
      <sz val="9"/>
      <color indexed="9"/>
      <name val="ＭＳ 明朝"/>
      <family val="1"/>
    </font>
    <font>
      <u val="single"/>
      <sz val="10"/>
      <name val="ＭＳ 明朝"/>
      <family val="1"/>
    </font>
    <font>
      <sz val="10"/>
      <name val="ＭＳ Ｐゴシック"/>
      <family val="3"/>
    </font>
  </fonts>
  <fills count="3">
    <fill>
      <patternFill/>
    </fill>
    <fill>
      <patternFill patternType="gray125"/>
    </fill>
    <fill>
      <patternFill patternType="solid">
        <fgColor indexed="22"/>
        <bgColor indexed="64"/>
      </patternFill>
    </fill>
  </fills>
  <borders count="76">
    <border>
      <left/>
      <right/>
      <top/>
      <bottom/>
      <diagonal/>
    </border>
    <border>
      <left style="thin"/>
      <right style="thin"/>
      <top style="double"/>
      <bottom style="thin"/>
    </border>
    <border>
      <left>
        <color indexed="63"/>
      </left>
      <right style="thin"/>
      <top style="double"/>
      <bottom style="thin"/>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style="medium"/>
    </border>
    <border>
      <left style="thin"/>
      <right>
        <color indexed="63"/>
      </right>
      <top>
        <color indexed="63"/>
      </top>
      <bottom style="medium"/>
    </border>
    <border>
      <left style="thin"/>
      <right style="thin"/>
      <top>
        <color indexed="63"/>
      </top>
      <bottom style="medium"/>
    </border>
    <border>
      <left style="thin"/>
      <right style="thin"/>
      <top style="thin"/>
      <bottom style="thin"/>
    </border>
    <border>
      <left style="hair"/>
      <right style="thin"/>
      <top>
        <color indexed="63"/>
      </top>
      <bottom>
        <color indexed="63"/>
      </bottom>
    </border>
    <border>
      <left style="thin"/>
      <right>
        <color indexed="63"/>
      </right>
      <top>
        <color indexed="63"/>
      </top>
      <bottom style="thin"/>
    </border>
    <border>
      <left style="hair"/>
      <right style="thin"/>
      <top>
        <color indexed="63"/>
      </top>
      <bottom style="thin"/>
    </border>
    <border>
      <left style="thin"/>
      <right style="thin"/>
      <top style="double"/>
      <bottom>
        <color indexed="63"/>
      </bottom>
    </border>
    <border>
      <left style="thin"/>
      <right>
        <color indexed="63"/>
      </right>
      <top style="double"/>
      <bottom>
        <color indexed="63"/>
      </bottom>
    </border>
    <border>
      <left>
        <color indexed="63"/>
      </left>
      <right>
        <color indexed="63"/>
      </right>
      <top>
        <color indexed="63"/>
      </top>
      <bottom style="double"/>
    </border>
    <border>
      <left>
        <color indexed="63"/>
      </left>
      <right>
        <color indexed="63"/>
      </right>
      <top style="double"/>
      <bottom>
        <color indexed="63"/>
      </bottom>
    </border>
    <border>
      <left style="thin"/>
      <right>
        <color indexed="63"/>
      </right>
      <top style="double"/>
      <bottom style="thin"/>
    </border>
    <border>
      <left>
        <color indexed="63"/>
      </left>
      <right style="thin"/>
      <top style="thin"/>
      <bottom style="thin"/>
    </border>
    <border>
      <left style="thin"/>
      <right style="double"/>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color indexed="63"/>
      </right>
      <top style="thin"/>
      <bottom style="thin"/>
    </border>
    <border>
      <left style="thin"/>
      <right style="double"/>
      <top>
        <color indexed="63"/>
      </top>
      <bottom style="thin"/>
    </border>
    <border>
      <left style="thin"/>
      <right style="double"/>
      <top>
        <color indexed="63"/>
      </top>
      <bottom>
        <color indexed="63"/>
      </bottom>
    </border>
    <border>
      <left>
        <color indexed="63"/>
      </left>
      <right>
        <color indexed="63"/>
      </right>
      <top style="thin"/>
      <bottom style="thin"/>
    </border>
    <border>
      <left>
        <color indexed="63"/>
      </left>
      <right style="thin"/>
      <top style="double"/>
      <bottom>
        <color indexed="63"/>
      </bottom>
    </border>
    <border>
      <left>
        <color indexed="63"/>
      </left>
      <right style="hair"/>
      <top style="double"/>
      <bottom>
        <color indexed="63"/>
      </bottom>
    </border>
    <border>
      <left>
        <color indexed="63"/>
      </left>
      <right>
        <color indexed="63"/>
      </right>
      <top>
        <color indexed="63"/>
      </top>
      <bottom style="medium"/>
    </border>
    <border>
      <left>
        <color indexed="63"/>
      </left>
      <right>
        <color indexed="63"/>
      </right>
      <top style="double"/>
      <bottom style="thin"/>
    </border>
    <border>
      <left style="double"/>
      <right>
        <color indexed="63"/>
      </right>
      <top>
        <color indexed="63"/>
      </top>
      <bottom>
        <color indexed="63"/>
      </bottom>
    </border>
    <border>
      <left style="double"/>
      <right>
        <color indexed="63"/>
      </right>
      <top>
        <color indexed="63"/>
      </top>
      <bottom style="medium"/>
    </border>
    <border>
      <left>
        <color indexed="63"/>
      </left>
      <right style="thin"/>
      <top style="medium"/>
      <bottom>
        <color indexed="63"/>
      </bottom>
    </border>
    <border>
      <left>
        <color indexed="63"/>
      </left>
      <right style="thin"/>
      <top style="medium"/>
      <bottom style="thin"/>
    </border>
    <border>
      <left>
        <color indexed="63"/>
      </left>
      <right>
        <color indexed="63"/>
      </right>
      <top style="medium"/>
      <bottom>
        <color indexed="63"/>
      </bottom>
    </border>
    <border>
      <left>
        <color indexed="63"/>
      </left>
      <right style="thin"/>
      <top style="thin"/>
      <bottom style="medium"/>
    </border>
    <border>
      <left style="thin"/>
      <right style="thin"/>
      <top>
        <color indexed="63"/>
      </top>
      <bottom style="double"/>
    </border>
    <border>
      <left style="thin"/>
      <right>
        <color indexed="63"/>
      </right>
      <top>
        <color indexed="63"/>
      </top>
      <bottom style="double"/>
    </border>
    <border>
      <left style="thin"/>
      <right style="hair"/>
      <top>
        <color indexed="63"/>
      </top>
      <bottom style="medium"/>
    </border>
    <border>
      <left>
        <color indexed="63"/>
      </left>
      <right style="medium"/>
      <top style="double"/>
      <bottom>
        <color indexed="63"/>
      </bottom>
    </border>
    <border>
      <left>
        <color indexed="63"/>
      </left>
      <right>
        <color indexed="63"/>
      </right>
      <top style="thin"/>
      <bottom>
        <color indexed="63"/>
      </bottom>
    </border>
    <border>
      <left>
        <color indexed="63"/>
      </left>
      <right>
        <color indexed="63"/>
      </right>
      <top style="thin"/>
      <bottom style="medium"/>
    </border>
    <border>
      <left style="thin"/>
      <right style="thin"/>
      <top style="thin"/>
      <bottom style="medium"/>
    </border>
    <border>
      <left style="hair"/>
      <right style="hair"/>
      <top>
        <color indexed="63"/>
      </top>
      <bottom>
        <color indexed="63"/>
      </bottom>
    </border>
    <border>
      <left style="thin"/>
      <right style="double"/>
      <top style="double"/>
      <bottom style="thin"/>
    </border>
    <border>
      <left style="double"/>
      <right>
        <color indexed="63"/>
      </right>
      <top style="double"/>
      <bottom style="thin"/>
    </border>
    <border>
      <left>
        <color indexed="63"/>
      </left>
      <right style="thin"/>
      <top>
        <color indexed="63"/>
      </top>
      <bottom style="double"/>
    </border>
    <border>
      <left style="thin"/>
      <right>
        <color indexed="63"/>
      </right>
      <top style="thin"/>
      <bottom style="medium"/>
    </border>
    <border>
      <left>
        <color indexed="63"/>
      </left>
      <right style="hair"/>
      <top style="double"/>
      <bottom style="thin"/>
    </border>
    <border diagonalDown="1">
      <left style="thin"/>
      <right style="thin"/>
      <top style="double"/>
      <bottom>
        <color indexed="63"/>
      </bottom>
      <diagonal style="thin"/>
    </border>
    <border diagonalDown="1">
      <left style="thin"/>
      <right style="thin"/>
      <top>
        <color indexed="63"/>
      </top>
      <bottom>
        <color indexed="63"/>
      </bottom>
      <diagonal style="thin"/>
    </border>
    <border diagonalDown="1">
      <left style="thin"/>
      <right style="thin"/>
      <top>
        <color indexed="63"/>
      </top>
      <bottom style="thin"/>
      <diagonal style="thin"/>
    </border>
    <border>
      <left style="thin"/>
      <right style="thin"/>
      <top style="double"/>
      <bottom/>
    </border>
    <border>
      <left/>
      <right/>
      <top style="double"/>
      <bottom/>
    </border>
    <border>
      <left style="thin"/>
      <right/>
      <top style="double"/>
      <bottom style="thin"/>
    </border>
    <border>
      <left/>
      <right/>
      <top style="double"/>
      <bottom style="thin"/>
    </border>
    <border>
      <left/>
      <right style="thin"/>
      <top style="double"/>
      <bottom style="thin"/>
    </border>
    <border>
      <left style="thin"/>
      <right style="thin"/>
      <top/>
      <bottom/>
    </border>
    <border>
      <left/>
      <right style="thin"/>
      <top/>
      <bottom/>
    </border>
    <border>
      <left style="thin"/>
      <right/>
      <top/>
      <bottom/>
    </border>
    <border>
      <left style="thin"/>
      <right style="thin"/>
      <top/>
      <bottom style="thin"/>
    </border>
    <border>
      <left/>
      <right/>
      <top/>
      <bottom style="thin"/>
    </border>
    <border>
      <left/>
      <right style="thin"/>
      <top/>
      <bottom style="thin"/>
    </border>
    <border>
      <left style="thin"/>
      <right/>
      <top/>
      <bottom style="thin"/>
    </border>
    <border>
      <left style="thin"/>
      <right style="thin"/>
      <top style="thin"/>
      <bottom/>
    </border>
    <border>
      <left/>
      <right/>
      <top style="thin"/>
      <bottom/>
    </border>
    <border>
      <left/>
      <right style="thin"/>
      <top style="thin"/>
      <bottom/>
    </border>
    <border>
      <left style="thin"/>
      <right/>
      <top style="thin"/>
      <bottom/>
    </border>
    <border>
      <left style="thin"/>
      <right style="hair"/>
      <top/>
      <bottom/>
    </border>
    <border>
      <left style="thin"/>
      <right style="hair"/>
      <top/>
      <bottom>
        <color indexed="63"/>
      </bottom>
    </border>
    <border>
      <left>
        <color indexed="63"/>
      </left>
      <right style="thin"/>
      <top/>
      <bottom/>
    </border>
    <border>
      <left style="thin"/>
      <right style="hair"/>
      <top>
        <color indexed="63"/>
      </top>
      <bottom/>
    </border>
  </borders>
  <cellStyleXfs count="5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6" fillId="0" borderId="0" applyNumberFormat="0" applyFill="0" applyBorder="0" applyAlignment="0" applyProtection="0"/>
  </cellStyleXfs>
  <cellXfs count="1743">
    <xf numFmtId="0" fontId="0" fillId="0" borderId="0" xfId="0" applyAlignment="1">
      <alignment vertical="center"/>
    </xf>
    <xf numFmtId="49" fontId="1" fillId="0" borderId="0" xfId="0" applyNumberFormat="1" applyFont="1" applyFill="1" applyAlignment="1">
      <alignment vertical="center"/>
    </xf>
    <xf numFmtId="0" fontId="1" fillId="0" borderId="0" xfId="0" applyFont="1" applyFill="1" applyAlignment="1">
      <alignment vertical="center"/>
    </xf>
    <xf numFmtId="49" fontId="1" fillId="0" borderId="0" xfId="0" applyNumberFormat="1" applyFont="1" applyFill="1" applyAlignment="1">
      <alignment horizontal="right" vertical="top"/>
    </xf>
    <xf numFmtId="49" fontId="1" fillId="0" borderId="0" xfId="0" applyNumberFormat="1" applyFont="1" applyFill="1" applyAlignment="1">
      <alignment vertical="top" wrapText="1"/>
    </xf>
    <xf numFmtId="49" fontId="1" fillId="0" borderId="0" xfId="0" applyNumberFormat="1" applyFont="1" applyFill="1" applyAlignment="1">
      <alignment vertical="center" wrapText="1"/>
    </xf>
    <xf numFmtId="49" fontId="1" fillId="0" borderId="0" xfId="56" applyNumberFormat="1" applyFont="1" applyFill="1" applyAlignment="1">
      <alignment vertical="center"/>
      <protection/>
    </xf>
    <xf numFmtId="0" fontId="1" fillId="0" borderId="0" xfId="0" applyFont="1" applyFill="1" applyAlignment="1">
      <alignment vertical="center" wrapText="1"/>
    </xf>
    <xf numFmtId="49" fontId="1" fillId="0" borderId="0" xfId="56" applyNumberFormat="1" applyFont="1" applyFill="1" applyAlignment="1">
      <alignment/>
      <protection/>
    </xf>
    <xf numFmtId="0" fontId="1" fillId="0" borderId="0" xfId="56" applyFont="1" applyFill="1" applyAlignment="1">
      <alignment vertical="center" wrapText="1"/>
      <protection/>
    </xf>
    <xf numFmtId="0" fontId="1" fillId="0" borderId="0" xfId="56" applyFont="1" applyFill="1" applyAlignment="1">
      <alignment vertical="center"/>
      <protection/>
    </xf>
    <xf numFmtId="49" fontId="1" fillId="0" borderId="0" xfId="0" applyNumberFormat="1" applyFont="1" applyFill="1" applyAlignment="1">
      <alignment horizontal="right" vertical="center"/>
    </xf>
    <xf numFmtId="49" fontId="1" fillId="0" borderId="0" xfId="57" applyNumberFormat="1" applyFont="1" applyFill="1" applyAlignment="1">
      <alignment vertical="center"/>
      <protection/>
    </xf>
    <xf numFmtId="49" fontId="1" fillId="0" borderId="0" xfId="57" applyNumberFormat="1" applyFont="1" applyFill="1" applyAlignment="1">
      <alignment/>
      <protection/>
    </xf>
    <xf numFmtId="0" fontId="1" fillId="0" borderId="0" xfId="57" applyFont="1" applyFill="1" applyAlignment="1">
      <alignment vertical="center" wrapText="1"/>
      <protection/>
    </xf>
    <xf numFmtId="0" fontId="1" fillId="0" borderId="0" xfId="57" applyFont="1" applyFill="1" applyAlignment="1">
      <alignment vertical="center"/>
      <protection/>
    </xf>
    <xf numFmtId="49" fontId="1" fillId="2" borderId="0" xfId="0" applyNumberFormat="1" applyFont="1" applyFill="1" applyAlignment="1">
      <alignment horizontal="right" vertical="center"/>
    </xf>
    <xf numFmtId="49" fontId="1" fillId="2" borderId="0" xfId="56" applyNumberFormat="1" applyFont="1" applyFill="1" applyAlignment="1">
      <alignment vertical="center"/>
      <protection/>
    </xf>
    <xf numFmtId="0" fontId="1" fillId="2" borderId="0" xfId="0" applyFont="1" applyFill="1" applyAlignment="1">
      <alignment vertical="center"/>
    </xf>
    <xf numFmtId="49" fontId="1" fillId="2" borderId="0" xfId="56" applyNumberFormat="1" applyFont="1" applyFill="1" applyAlignment="1">
      <alignment/>
      <protection/>
    </xf>
    <xf numFmtId="0" fontId="1" fillId="2" borderId="0" xfId="0" applyFont="1" applyFill="1" applyAlignment="1">
      <alignment vertical="center" wrapText="1"/>
    </xf>
    <xf numFmtId="49" fontId="1" fillId="2" borderId="0" xfId="0" applyNumberFormat="1" applyFont="1" applyFill="1" applyAlignment="1">
      <alignment horizontal="right" vertical="top"/>
    </xf>
    <xf numFmtId="0" fontId="1" fillId="2" borderId="0" xfId="56" applyFont="1" applyFill="1" applyAlignment="1">
      <alignment vertical="center" wrapText="1"/>
      <protection/>
    </xf>
    <xf numFmtId="0" fontId="1" fillId="2" borderId="0" xfId="56" applyFont="1" applyFill="1" applyAlignment="1">
      <alignment vertical="center"/>
      <protection/>
    </xf>
    <xf numFmtId="0" fontId="7" fillId="0" borderId="0" xfId="21" applyFont="1">
      <alignment/>
      <protection/>
    </xf>
    <xf numFmtId="0" fontId="1" fillId="0" borderId="0" xfId="21" applyFont="1" applyAlignment="1">
      <alignment vertical="center"/>
      <protection/>
    </xf>
    <xf numFmtId="0" fontId="8" fillId="0" borderId="0" xfId="21" applyFont="1" applyAlignment="1">
      <alignment vertical="center"/>
      <protection/>
    </xf>
    <xf numFmtId="0" fontId="1" fillId="0" borderId="0" xfId="21" applyFont="1" applyAlignment="1">
      <alignment horizontal="right" vertical="center"/>
      <protection/>
    </xf>
    <xf numFmtId="0" fontId="1" fillId="0" borderId="0" xfId="21" applyFont="1" applyBorder="1" applyAlignment="1">
      <alignment horizontal="distributed" vertical="center"/>
      <protection/>
    </xf>
    <xf numFmtId="0" fontId="7" fillId="0" borderId="0" xfId="21" applyFont="1" applyAlignment="1">
      <alignment horizontal="distributed"/>
      <protection/>
    </xf>
    <xf numFmtId="3" fontId="1" fillId="0" borderId="0" xfId="21" applyNumberFormat="1" applyFont="1" applyBorder="1" applyAlignment="1">
      <alignment horizontal="right" vertical="center"/>
      <protection/>
    </xf>
    <xf numFmtId="0" fontId="9" fillId="0" borderId="0" xfId="21" applyFont="1">
      <alignment/>
      <protection/>
    </xf>
    <xf numFmtId="3" fontId="9" fillId="0" borderId="0" xfId="21" applyNumberFormat="1" applyFont="1" applyBorder="1" applyAlignment="1">
      <alignment horizontal="right" vertical="center"/>
      <protection/>
    </xf>
    <xf numFmtId="0" fontId="10" fillId="0" borderId="0" xfId="21" applyFont="1">
      <alignment/>
      <protection/>
    </xf>
    <xf numFmtId="3" fontId="10" fillId="0" borderId="0" xfId="21" applyNumberFormat="1" applyFont="1" applyBorder="1" applyAlignment="1">
      <alignment horizontal="right" vertical="center"/>
      <protection/>
    </xf>
    <xf numFmtId="0" fontId="1" fillId="0" borderId="0" xfId="21" applyFont="1">
      <alignment/>
      <protection/>
    </xf>
    <xf numFmtId="41" fontId="1" fillId="0" borderId="0" xfId="21" applyNumberFormat="1" applyFont="1" applyBorder="1" applyAlignment="1">
      <alignment horizontal="right" vertical="center"/>
      <protection/>
    </xf>
    <xf numFmtId="41" fontId="1" fillId="0" borderId="0" xfId="21" applyNumberFormat="1" applyFont="1" applyFill="1" applyBorder="1" applyAlignment="1" applyProtection="1">
      <alignment vertical="center"/>
      <protection/>
    </xf>
    <xf numFmtId="0" fontId="1" fillId="0" borderId="0" xfId="21" applyFont="1" applyFill="1">
      <alignment/>
      <protection/>
    </xf>
    <xf numFmtId="41" fontId="1" fillId="0" borderId="0" xfId="21" applyNumberFormat="1" applyFont="1" applyFill="1" applyBorder="1" applyAlignment="1">
      <alignment horizontal="right" vertical="center"/>
      <protection/>
    </xf>
    <xf numFmtId="3" fontId="1" fillId="0" borderId="0" xfId="21" applyNumberFormat="1" applyFont="1" applyBorder="1" applyAlignment="1">
      <alignment vertical="center"/>
      <protection/>
    </xf>
    <xf numFmtId="38" fontId="1" fillId="0" borderId="0" xfId="17" applyFont="1" applyAlignment="1">
      <alignment vertical="center"/>
    </xf>
    <xf numFmtId="38" fontId="8" fillId="0" borderId="0" xfId="17" applyFont="1" applyAlignment="1">
      <alignment vertical="center"/>
    </xf>
    <xf numFmtId="0" fontId="10" fillId="0" borderId="0" xfId="22" applyFont="1" applyAlignment="1">
      <alignment vertical="center"/>
      <protection/>
    </xf>
    <xf numFmtId="38" fontId="10" fillId="0" borderId="0" xfId="17" applyFont="1" applyAlignment="1">
      <alignment vertical="center"/>
    </xf>
    <xf numFmtId="38" fontId="1" fillId="0" borderId="0" xfId="17" applyFont="1" applyAlignment="1">
      <alignment horizontal="right" vertical="center"/>
    </xf>
    <xf numFmtId="38" fontId="1" fillId="0" borderId="0" xfId="17" applyFont="1" applyBorder="1" applyAlignment="1">
      <alignment vertical="center"/>
    </xf>
    <xf numFmtId="38" fontId="1" fillId="0" borderId="1" xfId="17" applyFont="1" applyBorder="1" applyAlignment="1">
      <alignment horizontal="distributed" vertical="center"/>
    </xf>
    <xf numFmtId="38" fontId="1" fillId="0" borderId="1" xfId="17" applyFont="1" applyBorder="1" applyAlignment="1">
      <alignment horizontal="center" vertical="center"/>
    </xf>
    <xf numFmtId="38" fontId="9" fillId="0" borderId="1" xfId="17" applyFont="1" applyBorder="1" applyAlignment="1">
      <alignment horizontal="center" vertical="center"/>
    </xf>
    <xf numFmtId="38" fontId="1" fillId="0" borderId="2" xfId="17" applyFont="1" applyBorder="1" applyAlignment="1">
      <alignment horizontal="distributed" vertical="center"/>
    </xf>
    <xf numFmtId="38" fontId="9" fillId="0" borderId="3" xfId="17" applyFont="1" applyBorder="1" applyAlignment="1">
      <alignment horizontal="distributed" vertical="center"/>
    </xf>
    <xf numFmtId="38" fontId="9" fillId="0" borderId="3" xfId="17" applyFont="1" applyBorder="1" applyAlignment="1">
      <alignment horizontal="right" vertical="center"/>
    </xf>
    <xf numFmtId="38" fontId="1" fillId="0" borderId="3" xfId="17" applyFont="1" applyBorder="1" applyAlignment="1">
      <alignment horizontal="distributed" vertical="center"/>
    </xf>
    <xf numFmtId="38" fontId="1" fillId="0" borderId="3" xfId="17" applyFont="1" applyBorder="1" applyAlignment="1">
      <alignment vertical="center"/>
    </xf>
    <xf numFmtId="38" fontId="10" fillId="0" borderId="3" xfId="17" applyFont="1" applyBorder="1" applyAlignment="1">
      <alignment horizontal="distributed" vertical="center"/>
    </xf>
    <xf numFmtId="38" fontId="10" fillId="0" borderId="3" xfId="17" applyFont="1" applyBorder="1" applyAlignment="1">
      <alignment horizontal="center" vertical="center"/>
    </xf>
    <xf numFmtId="38" fontId="10" fillId="0" borderId="3" xfId="17" applyFont="1" applyBorder="1" applyAlignment="1">
      <alignment vertical="center"/>
    </xf>
    <xf numFmtId="38" fontId="1" fillId="0" borderId="4" xfId="17" applyFont="1" applyBorder="1" applyAlignment="1">
      <alignment horizontal="distributed" vertical="center"/>
    </xf>
    <xf numFmtId="38" fontId="1" fillId="0" borderId="4" xfId="17" applyFont="1" applyBorder="1" applyAlignment="1">
      <alignment vertical="center"/>
    </xf>
    <xf numFmtId="38" fontId="9" fillId="0" borderId="3" xfId="17" applyFont="1" applyBorder="1" applyAlignment="1">
      <alignment vertical="center"/>
    </xf>
    <xf numFmtId="38" fontId="1" fillId="0" borderId="3" xfId="17" applyFont="1" applyBorder="1" applyAlignment="1">
      <alignment horizontal="right" vertical="center"/>
    </xf>
    <xf numFmtId="38" fontId="1" fillId="0" borderId="5" xfId="17" applyFont="1" applyBorder="1" applyAlignment="1">
      <alignment vertical="center"/>
    </xf>
    <xf numFmtId="38" fontId="10" fillId="0" borderId="5" xfId="17" applyFont="1" applyBorder="1" applyAlignment="1">
      <alignment vertical="center"/>
    </xf>
    <xf numFmtId="38" fontId="1" fillId="0" borderId="6" xfId="17" applyFont="1" applyBorder="1" applyAlignment="1">
      <alignment horizontal="distributed" vertical="center"/>
    </xf>
    <xf numFmtId="38" fontId="9" fillId="0" borderId="5" xfId="17" applyFont="1" applyBorder="1" applyAlignment="1">
      <alignment horizontal="right" vertical="center"/>
    </xf>
    <xf numFmtId="38" fontId="1" fillId="0" borderId="0" xfId="17" applyFont="1" applyBorder="1" applyAlignment="1">
      <alignment horizontal="left" vertical="center"/>
    </xf>
    <xf numFmtId="38" fontId="1" fillId="0" borderId="0" xfId="17" applyFont="1" applyBorder="1" applyAlignment="1">
      <alignment horizontal="right" vertical="center"/>
    </xf>
    <xf numFmtId="182" fontId="10" fillId="0" borderId="0" xfId="22" applyNumberFormat="1" applyFont="1" applyBorder="1" applyAlignment="1">
      <alignment vertical="center"/>
      <protection/>
    </xf>
    <xf numFmtId="0" fontId="1" fillId="0" borderId="1" xfId="23" applyFont="1" applyFill="1" applyBorder="1" applyAlignment="1">
      <alignment horizontal="center" vertical="center"/>
      <protection/>
    </xf>
    <xf numFmtId="182" fontId="9" fillId="0" borderId="7" xfId="23" applyNumberFormat="1" applyFont="1" applyFill="1" applyBorder="1" applyAlignment="1">
      <alignment vertical="center"/>
      <protection/>
    </xf>
    <xf numFmtId="41" fontId="9" fillId="0" borderId="8" xfId="23" applyNumberFormat="1" applyFont="1" applyFill="1" applyBorder="1" applyAlignment="1">
      <alignment horizontal="right" vertical="center"/>
      <protection/>
    </xf>
    <xf numFmtId="182" fontId="10" fillId="0" borderId="9" xfId="23" applyNumberFormat="1" applyFont="1" applyFill="1" applyBorder="1" applyAlignment="1">
      <alignment vertical="center"/>
      <protection/>
    </xf>
    <xf numFmtId="38" fontId="9" fillId="0" borderId="9" xfId="17" applyFont="1" applyBorder="1" applyAlignment="1">
      <alignment horizontal="distributed" vertical="center"/>
    </xf>
    <xf numFmtId="38" fontId="9" fillId="0" borderId="4" xfId="17" applyFont="1" applyBorder="1" applyAlignment="1">
      <alignment horizontal="distributed" vertical="center"/>
    </xf>
    <xf numFmtId="182" fontId="9" fillId="0" borderId="9" xfId="23" applyNumberFormat="1" applyFont="1" applyFill="1" applyBorder="1" applyAlignment="1">
      <alignment vertical="center"/>
      <protection/>
    </xf>
    <xf numFmtId="41" fontId="9" fillId="0" borderId="3" xfId="17" applyNumberFormat="1" applyFont="1" applyBorder="1" applyAlignment="1">
      <alignment horizontal="right" vertical="center"/>
    </xf>
    <xf numFmtId="41" fontId="9" fillId="0" borderId="3" xfId="17" applyNumberFormat="1" applyFont="1" applyFill="1" applyBorder="1" applyAlignment="1">
      <alignment horizontal="right" vertical="center"/>
    </xf>
    <xf numFmtId="41" fontId="9" fillId="0" borderId="4" xfId="17" applyNumberFormat="1" applyFont="1" applyBorder="1" applyAlignment="1">
      <alignment horizontal="right" vertical="center"/>
    </xf>
    <xf numFmtId="38" fontId="10" fillId="0" borderId="4" xfId="17" applyFont="1" applyBorder="1" applyAlignment="1">
      <alignment vertical="center"/>
    </xf>
    <xf numFmtId="41" fontId="10" fillId="0" borderId="3" xfId="17" applyNumberFormat="1" applyFont="1" applyBorder="1" applyAlignment="1">
      <alignment horizontal="right" vertical="center"/>
    </xf>
    <xf numFmtId="41" fontId="1" fillId="0" borderId="9" xfId="17" applyNumberFormat="1" applyFont="1" applyFill="1" applyBorder="1" applyAlignment="1">
      <alignment vertical="center"/>
    </xf>
    <xf numFmtId="41" fontId="1" fillId="0" borderId="3" xfId="17" applyNumberFormat="1" applyFont="1" applyFill="1" applyBorder="1" applyAlignment="1">
      <alignment vertical="center"/>
    </xf>
    <xf numFmtId="41" fontId="1" fillId="0" borderId="4" xfId="17" applyNumberFormat="1" applyFont="1" applyFill="1" applyBorder="1" applyAlignment="1">
      <alignment vertical="center"/>
    </xf>
    <xf numFmtId="38" fontId="1" fillId="0" borderId="0" xfId="17" applyFont="1" applyFill="1" applyBorder="1" applyAlignment="1">
      <alignment vertical="center"/>
    </xf>
    <xf numFmtId="41" fontId="1" fillId="0" borderId="9" xfId="17" applyNumberFormat="1" applyFont="1" applyBorder="1" applyAlignment="1">
      <alignment vertical="center"/>
    </xf>
    <xf numFmtId="41" fontId="1" fillId="0" borderId="4" xfId="17" applyNumberFormat="1" applyFont="1" applyBorder="1" applyAlignment="1">
      <alignment horizontal="right" vertical="center"/>
    </xf>
    <xf numFmtId="38" fontId="1" fillId="0" borderId="10" xfId="17" applyFont="1" applyBorder="1" applyAlignment="1">
      <alignment horizontal="distributed" vertical="center"/>
    </xf>
    <xf numFmtId="41" fontId="1" fillId="0" borderId="11" xfId="17" applyNumberFormat="1" applyFont="1" applyBorder="1" applyAlignment="1">
      <alignment vertical="center"/>
    </xf>
    <xf numFmtId="41" fontId="1" fillId="0" borderId="12" xfId="17" applyNumberFormat="1" applyFont="1" applyFill="1" applyBorder="1" applyAlignment="1">
      <alignment vertical="center"/>
    </xf>
    <xf numFmtId="0" fontId="1" fillId="0" borderId="0" xfId="24" applyFont="1">
      <alignment/>
      <protection/>
    </xf>
    <xf numFmtId="0" fontId="8" fillId="0" borderId="0" xfId="24" applyFont="1">
      <alignment/>
      <protection/>
    </xf>
    <xf numFmtId="38" fontId="1" fillId="0" borderId="0" xfId="17" applyFont="1" applyAlignment="1">
      <alignment/>
    </xf>
    <xf numFmtId="176" fontId="1" fillId="0" borderId="0" xfId="24" applyNumberFormat="1" applyFont="1">
      <alignment/>
      <protection/>
    </xf>
    <xf numFmtId="0" fontId="1" fillId="0" borderId="0" xfId="24" applyFont="1" applyBorder="1">
      <alignment/>
      <protection/>
    </xf>
    <xf numFmtId="38" fontId="7" fillId="0" borderId="0" xfId="17" applyFont="1" applyAlignment="1">
      <alignment/>
    </xf>
    <xf numFmtId="176" fontId="7" fillId="0" borderId="0" xfId="24" applyNumberFormat="1" applyFont="1">
      <alignment/>
      <protection/>
    </xf>
    <xf numFmtId="0" fontId="1" fillId="0" borderId="0" xfId="24" applyFont="1" applyAlignment="1">
      <alignment horizontal="right"/>
      <protection/>
    </xf>
    <xf numFmtId="38" fontId="1" fillId="0" borderId="13" xfId="17" applyFont="1" applyBorder="1" applyAlignment="1">
      <alignment horizontal="distributed" vertical="center"/>
    </xf>
    <xf numFmtId="38" fontId="1" fillId="0" borderId="13" xfId="17" applyFont="1" applyBorder="1" applyAlignment="1">
      <alignment horizontal="center" vertical="center"/>
    </xf>
    <xf numFmtId="0" fontId="1" fillId="0" borderId="13" xfId="24" applyFont="1" applyBorder="1" applyAlignment="1">
      <alignment horizontal="center" vertical="center"/>
      <protection/>
    </xf>
    <xf numFmtId="176" fontId="1" fillId="0" borderId="13" xfId="24" applyNumberFormat="1" applyFont="1" applyBorder="1" applyAlignment="1">
      <alignment horizontal="center" vertical="center"/>
      <protection/>
    </xf>
    <xf numFmtId="0" fontId="1" fillId="0" borderId="13" xfId="24" applyFont="1" applyBorder="1" applyAlignment="1">
      <alignment horizontal="center"/>
      <protection/>
    </xf>
    <xf numFmtId="0" fontId="10" fillId="0" borderId="0" xfId="24" applyFont="1">
      <alignment/>
      <protection/>
    </xf>
    <xf numFmtId="38" fontId="9" fillId="0" borderId="7" xfId="17" applyFont="1" applyBorder="1" applyAlignment="1">
      <alignment vertical="center"/>
    </xf>
    <xf numFmtId="182" fontId="9" fillId="0" borderId="7" xfId="24" applyNumberFormat="1" applyFont="1" applyBorder="1" applyAlignment="1">
      <alignment vertical="center"/>
      <protection/>
    </xf>
    <xf numFmtId="176" fontId="9" fillId="0" borderId="7" xfId="24" applyNumberFormat="1" applyFont="1" applyBorder="1" applyAlignment="1">
      <alignment vertical="center"/>
      <protection/>
    </xf>
    <xf numFmtId="182" fontId="9" fillId="0" borderId="7" xfId="17" applyNumberFormat="1" applyFont="1" applyBorder="1" applyAlignment="1">
      <alignment vertical="center"/>
    </xf>
    <xf numFmtId="182" fontId="9" fillId="0" borderId="8" xfId="24" applyNumberFormat="1" applyFont="1" applyBorder="1" applyAlignment="1">
      <alignment vertical="center"/>
      <protection/>
    </xf>
    <xf numFmtId="0" fontId="9" fillId="0" borderId="9" xfId="24" applyFont="1" applyBorder="1" applyAlignment="1">
      <alignment horizontal="distributed"/>
      <protection/>
    </xf>
    <xf numFmtId="0" fontId="9" fillId="0" borderId="4" xfId="24" applyFont="1" applyBorder="1" applyAlignment="1">
      <alignment horizontal="distributed"/>
      <protection/>
    </xf>
    <xf numFmtId="38" fontId="9" fillId="0" borderId="9" xfId="17" applyFont="1" applyBorder="1" applyAlignment="1">
      <alignment vertical="center"/>
    </xf>
    <xf numFmtId="182" fontId="9" fillId="0" borderId="9" xfId="24" applyNumberFormat="1" applyFont="1" applyBorder="1" applyAlignment="1">
      <alignment vertical="center"/>
      <protection/>
    </xf>
    <xf numFmtId="176" fontId="9" fillId="0" borderId="9" xfId="24" applyNumberFormat="1" applyFont="1" applyBorder="1" applyAlignment="1">
      <alignment vertical="center"/>
      <protection/>
    </xf>
    <xf numFmtId="182" fontId="9" fillId="0" borderId="9" xfId="17" applyNumberFormat="1" applyFont="1" applyBorder="1" applyAlignment="1">
      <alignment vertical="center"/>
    </xf>
    <xf numFmtId="182" fontId="9" fillId="0" borderId="3" xfId="24" applyNumberFormat="1" applyFont="1" applyBorder="1" applyAlignment="1">
      <alignment vertical="center"/>
      <protection/>
    </xf>
    <xf numFmtId="38" fontId="9" fillId="0" borderId="9" xfId="17" applyFont="1" applyBorder="1" applyAlignment="1">
      <alignment horizontal="center" vertical="center"/>
    </xf>
    <xf numFmtId="38" fontId="9" fillId="0" borderId="4" xfId="17" applyFont="1" applyBorder="1" applyAlignment="1">
      <alignment horizontal="center" vertical="center"/>
    </xf>
    <xf numFmtId="182" fontId="9" fillId="0" borderId="9" xfId="24" applyNumberFormat="1" applyFont="1" applyFill="1" applyBorder="1" applyAlignment="1">
      <alignment vertical="center"/>
      <protection/>
    </xf>
    <xf numFmtId="0" fontId="1" fillId="0" borderId="9" xfId="24" applyFont="1" applyBorder="1">
      <alignment/>
      <protection/>
    </xf>
    <xf numFmtId="0" fontId="1" fillId="0" borderId="4" xfId="24" applyFont="1" applyBorder="1" applyAlignment="1">
      <alignment vertical="center"/>
      <protection/>
    </xf>
    <xf numFmtId="38" fontId="11" fillId="0" borderId="4" xfId="17" applyFont="1" applyBorder="1" applyAlignment="1">
      <alignment vertical="center"/>
    </xf>
    <xf numFmtId="182" fontId="1" fillId="0" borderId="4" xfId="24" applyNumberFormat="1" applyFont="1" applyBorder="1" applyAlignment="1">
      <alignment vertical="center"/>
      <protection/>
    </xf>
    <xf numFmtId="176" fontId="1" fillId="0" borderId="4" xfId="24" applyNumberFormat="1" applyFont="1" applyBorder="1" applyAlignment="1">
      <alignment vertical="center"/>
      <protection/>
    </xf>
    <xf numFmtId="182" fontId="1" fillId="0" borderId="4" xfId="17" applyNumberFormat="1" applyFont="1" applyBorder="1" applyAlignment="1">
      <alignment vertical="center"/>
    </xf>
    <xf numFmtId="183" fontId="11" fillId="0" borderId="4" xfId="24" applyNumberFormat="1" applyFont="1" applyBorder="1" applyAlignment="1">
      <alignment vertical="center"/>
      <protection/>
    </xf>
    <xf numFmtId="0" fontId="1" fillId="0" borderId="4" xfId="24" applyFont="1" applyBorder="1">
      <alignment/>
      <protection/>
    </xf>
    <xf numFmtId="0" fontId="1" fillId="0" borderId="3" xfId="24" applyFont="1" applyBorder="1">
      <alignment/>
      <protection/>
    </xf>
    <xf numFmtId="0" fontId="1" fillId="0" borderId="4" xfId="24" applyFont="1" applyBorder="1" applyAlignment="1">
      <alignment horizontal="distributed" vertical="center"/>
      <protection/>
    </xf>
    <xf numFmtId="182" fontId="1" fillId="0" borderId="14" xfId="24" applyNumberFormat="1" applyFont="1" applyFill="1" applyBorder="1">
      <alignment/>
      <protection/>
    </xf>
    <xf numFmtId="176" fontId="1" fillId="0" borderId="4" xfId="24" applyNumberFormat="1" applyFont="1" applyFill="1" applyBorder="1">
      <alignment/>
      <protection/>
    </xf>
    <xf numFmtId="182" fontId="1" fillId="0" borderId="4" xfId="17" applyNumberFormat="1" applyFont="1" applyFill="1" applyBorder="1" applyAlignment="1">
      <alignment/>
    </xf>
    <xf numFmtId="38" fontId="1" fillId="0" borderId="14" xfId="17" applyFont="1" applyFill="1" applyBorder="1" applyAlignment="1">
      <alignment/>
    </xf>
    <xf numFmtId="182" fontId="1" fillId="0" borderId="4" xfId="24" applyNumberFormat="1" applyFont="1" applyBorder="1">
      <alignment/>
      <protection/>
    </xf>
    <xf numFmtId="38" fontId="1" fillId="0" borderId="4" xfId="17" applyFont="1" applyBorder="1" applyAlignment="1">
      <alignment/>
    </xf>
    <xf numFmtId="183" fontId="1" fillId="0" borderId="4" xfId="24" applyNumberFormat="1" applyFont="1" applyBorder="1" applyAlignment="1">
      <alignment vertical="center"/>
      <protection/>
    </xf>
    <xf numFmtId="0" fontId="1" fillId="0" borderId="15" xfId="24" applyFont="1" applyBorder="1">
      <alignment/>
      <protection/>
    </xf>
    <xf numFmtId="0" fontId="1" fillId="0" borderId="6" xfId="24" applyFont="1" applyBorder="1" applyAlignment="1">
      <alignment horizontal="distributed" vertical="center"/>
      <protection/>
    </xf>
    <xf numFmtId="38" fontId="1" fillId="0" borderId="6" xfId="17" applyFont="1" applyBorder="1" applyAlignment="1">
      <alignment vertical="center"/>
    </xf>
    <xf numFmtId="182" fontId="1" fillId="0" borderId="16" xfId="24" applyNumberFormat="1" applyFont="1" applyFill="1" applyBorder="1">
      <alignment/>
      <protection/>
    </xf>
    <xf numFmtId="176" fontId="1" fillId="0" borderId="6" xfId="24" applyNumberFormat="1" applyFont="1" applyFill="1" applyBorder="1">
      <alignment/>
      <protection/>
    </xf>
    <xf numFmtId="182" fontId="1" fillId="0" borderId="6" xfId="17" applyNumberFormat="1" applyFont="1" applyFill="1" applyBorder="1" applyAlignment="1">
      <alignment/>
    </xf>
    <xf numFmtId="38" fontId="1" fillId="0" borderId="16" xfId="17" applyFont="1" applyFill="1" applyBorder="1" applyAlignment="1">
      <alignment/>
    </xf>
    <xf numFmtId="183" fontId="1" fillId="0" borderId="6" xfId="24" applyNumberFormat="1" applyFont="1" applyBorder="1" applyAlignment="1">
      <alignment vertical="center"/>
      <protection/>
    </xf>
    <xf numFmtId="0" fontId="1" fillId="0" borderId="6" xfId="24" applyFont="1" applyBorder="1">
      <alignment/>
      <protection/>
    </xf>
    <xf numFmtId="38" fontId="1" fillId="0" borderId="6" xfId="17" applyFont="1" applyBorder="1" applyAlignment="1">
      <alignment/>
    </xf>
    <xf numFmtId="38" fontId="1" fillId="0" borderId="5" xfId="17" applyFont="1" applyBorder="1" applyAlignment="1">
      <alignment/>
    </xf>
    <xf numFmtId="176" fontId="1" fillId="0" borderId="0" xfId="24" applyNumberFormat="1" applyFont="1" applyBorder="1">
      <alignment/>
      <protection/>
    </xf>
    <xf numFmtId="38" fontId="1" fillId="0" borderId="0" xfId="17" applyFont="1" applyBorder="1" applyAlignment="1">
      <alignment/>
    </xf>
    <xf numFmtId="38" fontId="1" fillId="0" borderId="17" xfId="17" applyFont="1" applyBorder="1" applyAlignment="1">
      <alignment horizontal="center" vertical="center"/>
    </xf>
    <xf numFmtId="38" fontId="1" fillId="0" borderId="1" xfId="17" applyFont="1" applyBorder="1" applyAlignment="1">
      <alignment horizontal="centerContinuous" vertical="center"/>
    </xf>
    <xf numFmtId="38" fontId="1" fillId="0" borderId="3" xfId="17" applyFont="1" applyBorder="1" applyAlignment="1">
      <alignment horizontal="center" vertical="center"/>
    </xf>
    <xf numFmtId="38" fontId="1" fillId="0" borderId="8" xfId="17" applyFont="1" applyBorder="1" applyAlignment="1">
      <alignment horizontal="distributed" vertical="center" wrapText="1"/>
    </xf>
    <xf numFmtId="38" fontId="10" fillId="0" borderId="8" xfId="17" applyFont="1" applyBorder="1" applyAlignment="1">
      <alignment horizontal="distributed" vertical="center" wrapText="1"/>
    </xf>
    <xf numFmtId="38" fontId="1" fillId="0" borderId="5" xfId="17" applyFont="1" applyBorder="1" applyAlignment="1">
      <alignment horizontal="center" vertical="center"/>
    </xf>
    <xf numFmtId="38" fontId="1" fillId="0" borderId="13" xfId="17" applyFont="1" applyBorder="1" applyAlignment="1">
      <alignment horizontal="distributed" vertical="center"/>
    </xf>
    <xf numFmtId="38" fontId="1" fillId="0" borderId="5" xfId="17" applyFont="1" applyBorder="1" applyAlignment="1">
      <alignment horizontal="distributed" vertical="center"/>
    </xf>
    <xf numFmtId="38" fontId="9" fillId="0" borderId="0" xfId="17" applyFont="1" applyAlignment="1">
      <alignment vertical="center"/>
    </xf>
    <xf numFmtId="38" fontId="9" fillId="0" borderId="8" xfId="17" applyFont="1" applyBorder="1" applyAlignment="1">
      <alignment vertical="center"/>
    </xf>
    <xf numFmtId="184" fontId="9" fillId="0" borderId="8" xfId="17" applyNumberFormat="1" applyFont="1" applyBorder="1" applyAlignment="1">
      <alignment vertical="center"/>
    </xf>
    <xf numFmtId="185" fontId="9" fillId="0" borderId="8" xfId="17" applyNumberFormat="1" applyFont="1" applyBorder="1" applyAlignment="1">
      <alignment vertical="center"/>
    </xf>
    <xf numFmtId="184" fontId="9" fillId="0" borderId="3" xfId="17" applyNumberFormat="1" applyFont="1" applyBorder="1" applyAlignment="1">
      <alignment vertical="center"/>
    </xf>
    <xf numFmtId="185" fontId="9" fillId="0" borderId="3" xfId="17" applyNumberFormat="1" applyFont="1" applyBorder="1" applyAlignment="1">
      <alignment vertical="center"/>
    </xf>
    <xf numFmtId="38" fontId="11" fillId="0" borderId="0" xfId="17" applyFont="1" applyAlignment="1">
      <alignment vertical="center"/>
    </xf>
    <xf numFmtId="38" fontId="11" fillId="0" borderId="3" xfId="17" applyFont="1" applyBorder="1" applyAlignment="1">
      <alignment horizontal="distributed" vertical="center"/>
    </xf>
    <xf numFmtId="184" fontId="1" fillId="0" borderId="3" xfId="17" applyNumberFormat="1" applyFont="1" applyBorder="1" applyAlignment="1">
      <alignment vertical="center"/>
    </xf>
    <xf numFmtId="185" fontId="1" fillId="0" borderId="3" xfId="17" applyNumberFormat="1" applyFont="1" applyBorder="1" applyAlignment="1">
      <alignment vertical="center"/>
    </xf>
    <xf numFmtId="38" fontId="1" fillId="0" borderId="12" xfId="17" applyFont="1" applyBorder="1" applyAlignment="1">
      <alignment horizontal="distributed" vertical="center"/>
    </xf>
    <xf numFmtId="38" fontId="1" fillId="0" borderId="12" xfId="17" applyFont="1" applyBorder="1" applyAlignment="1">
      <alignment vertical="center"/>
    </xf>
    <xf numFmtId="184" fontId="1" fillId="0" borderId="12" xfId="17" applyNumberFormat="1" applyFont="1" applyBorder="1" applyAlignment="1">
      <alignment vertical="center"/>
    </xf>
    <xf numFmtId="185" fontId="1" fillId="0" borderId="12" xfId="17" applyNumberFormat="1" applyFont="1" applyBorder="1" applyAlignment="1">
      <alignment vertical="center"/>
    </xf>
    <xf numFmtId="0" fontId="1" fillId="0" borderId="0" xfId="26" applyFont="1">
      <alignment/>
      <protection/>
    </xf>
    <xf numFmtId="0" fontId="8" fillId="0" borderId="0" xfId="26" applyFont="1">
      <alignment/>
      <protection/>
    </xf>
    <xf numFmtId="0" fontId="1" fillId="0" borderId="0" xfId="26" applyFont="1" applyAlignment="1">
      <alignment horizontal="right"/>
      <protection/>
    </xf>
    <xf numFmtId="0" fontId="1" fillId="0" borderId="18" xfId="26" applyFont="1" applyBorder="1" applyAlignment="1">
      <alignment horizontal="distributed"/>
      <protection/>
    </xf>
    <xf numFmtId="0" fontId="1" fillId="0" borderId="17" xfId="26" applyFont="1" applyBorder="1">
      <alignment/>
      <protection/>
    </xf>
    <xf numFmtId="0" fontId="1" fillId="0" borderId="17" xfId="26" applyFont="1" applyBorder="1" applyAlignment="1">
      <alignment horizontal="center"/>
      <protection/>
    </xf>
    <xf numFmtId="0" fontId="1" fillId="0" borderId="15" xfId="26" applyFont="1" applyBorder="1" applyAlignment="1">
      <alignment horizontal="distributed" vertical="center"/>
      <protection/>
    </xf>
    <xf numFmtId="0" fontId="1" fillId="0" borderId="5" xfId="26" applyFont="1" applyBorder="1" applyAlignment="1">
      <alignment horizontal="center" vertical="top"/>
      <protection/>
    </xf>
    <xf numFmtId="0" fontId="1" fillId="0" borderId="5" xfId="26" applyFont="1" applyBorder="1" applyAlignment="1">
      <alignment horizontal="center" vertical="center"/>
      <protection/>
    </xf>
    <xf numFmtId="0" fontId="1" fillId="0" borderId="5" xfId="26" applyFont="1" applyBorder="1" applyAlignment="1">
      <alignment horizontal="center" vertical="center" wrapText="1"/>
      <protection/>
    </xf>
    <xf numFmtId="0" fontId="1" fillId="0" borderId="6" xfId="26" applyFont="1" applyBorder="1" applyAlignment="1">
      <alignment horizontal="center" vertical="center" wrapText="1"/>
      <protection/>
    </xf>
    <xf numFmtId="0" fontId="1" fillId="0" borderId="9" xfId="26" applyFont="1" applyBorder="1" applyAlignment="1">
      <alignment horizontal="distributed" vertical="center"/>
      <protection/>
    </xf>
    <xf numFmtId="0" fontId="1" fillId="0" borderId="3" xfId="26" applyFont="1" applyBorder="1" applyAlignment="1">
      <alignment horizontal="center" vertical="top"/>
      <protection/>
    </xf>
    <xf numFmtId="0" fontId="1" fillId="0" borderId="3" xfId="26" applyFont="1" applyBorder="1" applyAlignment="1">
      <alignment horizontal="center" vertical="center"/>
      <protection/>
    </xf>
    <xf numFmtId="0" fontId="12" fillId="0" borderId="3" xfId="26" applyFont="1" applyBorder="1" applyAlignment="1">
      <alignment horizontal="center" vertical="center"/>
      <protection/>
    </xf>
    <xf numFmtId="0" fontId="4" fillId="0" borderId="3" xfId="26" applyFont="1" applyBorder="1" applyAlignment="1">
      <alignment horizontal="center" vertical="center"/>
      <protection/>
    </xf>
    <xf numFmtId="0" fontId="1" fillId="0" borderId="0" xfId="26" applyFont="1" applyAlignment="1">
      <alignment vertical="center"/>
      <protection/>
    </xf>
    <xf numFmtId="182" fontId="1" fillId="0" borderId="3" xfId="26" applyNumberFormat="1" applyFont="1" applyBorder="1" applyAlignment="1">
      <alignment vertical="center"/>
      <protection/>
    </xf>
    <xf numFmtId="0" fontId="10" fillId="0" borderId="0" xfId="26" applyFont="1" applyAlignment="1">
      <alignment vertical="center"/>
      <protection/>
    </xf>
    <xf numFmtId="0" fontId="9" fillId="0" borderId="9" xfId="26" applyFont="1" applyBorder="1" applyAlignment="1">
      <alignment horizontal="distributed" vertical="center"/>
      <protection/>
    </xf>
    <xf numFmtId="182" fontId="9" fillId="0" borderId="3" xfId="26" applyNumberFormat="1" applyFont="1" applyBorder="1" applyAlignment="1">
      <alignment vertical="center"/>
      <protection/>
    </xf>
    <xf numFmtId="0" fontId="10" fillId="0" borderId="0" xfId="26" applyFont="1">
      <alignment/>
      <protection/>
    </xf>
    <xf numFmtId="0" fontId="10" fillId="0" borderId="9" xfId="26" applyFont="1" applyBorder="1">
      <alignment/>
      <protection/>
    </xf>
    <xf numFmtId="182" fontId="9" fillId="0" borderId="3" xfId="26" applyNumberFormat="1" applyFont="1" applyBorder="1" applyAlignment="1">
      <alignment/>
      <protection/>
    </xf>
    <xf numFmtId="182" fontId="1" fillId="0" borderId="3" xfId="26" applyNumberFormat="1" applyFont="1" applyBorder="1" applyAlignment="1">
      <alignment/>
      <protection/>
    </xf>
    <xf numFmtId="0" fontId="1" fillId="0" borderId="0" xfId="26" applyFont="1" applyBorder="1" applyAlignment="1">
      <alignment/>
      <protection/>
    </xf>
    <xf numFmtId="182" fontId="1" fillId="0" borderId="5" xfId="26" applyNumberFormat="1" applyFont="1" applyBorder="1" applyAlignment="1">
      <alignment/>
      <protection/>
    </xf>
    <xf numFmtId="182" fontId="1" fillId="0" borderId="5" xfId="26" applyNumberFormat="1" applyFont="1" applyBorder="1" applyAlignment="1">
      <alignment vertical="center"/>
      <protection/>
    </xf>
    <xf numFmtId="0" fontId="1" fillId="0" borderId="0" xfId="26" applyFont="1" applyBorder="1">
      <alignment/>
      <protection/>
    </xf>
    <xf numFmtId="0" fontId="1" fillId="0" borderId="0" xfId="27" applyFont="1">
      <alignment/>
      <protection/>
    </xf>
    <xf numFmtId="0" fontId="8" fillId="0" borderId="0" xfId="27" applyFont="1">
      <alignment/>
      <protection/>
    </xf>
    <xf numFmtId="0" fontId="1" fillId="0" borderId="0" xfId="27" applyFont="1" applyAlignment="1">
      <alignment horizontal="right"/>
      <protection/>
    </xf>
    <xf numFmtId="0" fontId="1" fillId="0" borderId="17" xfId="27" applyFont="1" applyBorder="1">
      <alignment/>
      <protection/>
    </xf>
    <xf numFmtId="0" fontId="1" fillId="0" borderId="3" xfId="27" applyFont="1" applyBorder="1" applyAlignment="1">
      <alignment horizontal="center"/>
      <protection/>
    </xf>
    <xf numFmtId="0" fontId="1" fillId="0" borderId="3" xfId="27" applyFont="1" applyBorder="1" applyAlignment="1">
      <alignment horizontal="center" vertical="center"/>
      <protection/>
    </xf>
    <xf numFmtId="0" fontId="1" fillId="0" borderId="5" xfId="27" applyFont="1" applyBorder="1" applyAlignment="1">
      <alignment horizontal="distributed" vertical="center"/>
      <protection/>
    </xf>
    <xf numFmtId="0" fontId="1" fillId="0" borderId="13" xfId="27" applyFont="1" applyBorder="1" applyAlignment="1">
      <alignment horizontal="center" vertical="center"/>
      <protection/>
    </xf>
    <xf numFmtId="0" fontId="1" fillId="0" borderId="0" xfId="27" applyFont="1" applyAlignment="1">
      <alignment vertical="center"/>
      <protection/>
    </xf>
    <xf numFmtId="0" fontId="1" fillId="0" borderId="3" xfId="27" applyFont="1" applyBorder="1" applyAlignment="1">
      <alignment horizontal="distributed" vertical="center"/>
      <protection/>
    </xf>
    <xf numFmtId="41" fontId="1" fillId="0" borderId="8" xfId="27" applyNumberFormat="1" applyFont="1" applyBorder="1" applyAlignment="1">
      <alignment/>
      <protection/>
    </xf>
    <xf numFmtId="0" fontId="9" fillId="0" borderId="0" xfId="27" applyFont="1" applyAlignment="1">
      <alignment vertical="center"/>
      <protection/>
    </xf>
    <xf numFmtId="0" fontId="9" fillId="0" borderId="3" xfId="27" applyFont="1" applyBorder="1" applyAlignment="1">
      <alignment horizontal="distributed" vertical="center"/>
      <protection/>
    </xf>
    <xf numFmtId="41" fontId="9" fillId="0" borderId="3" xfId="27" applyNumberFormat="1" applyFont="1" applyBorder="1" applyAlignment="1">
      <alignment/>
      <protection/>
    </xf>
    <xf numFmtId="0" fontId="10" fillId="0" borderId="0" xfId="27" applyFont="1">
      <alignment/>
      <protection/>
    </xf>
    <xf numFmtId="0" fontId="10" fillId="0" borderId="3" xfId="27" applyFont="1" applyBorder="1">
      <alignment/>
      <protection/>
    </xf>
    <xf numFmtId="0" fontId="9" fillId="0" borderId="0" xfId="27" applyFont="1">
      <alignment/>
      <protection/>
    </xf>
    <xf numFmtId="0" fontId="9" fillId="0" borderId="3" xfId="27" applyFont="1" applyFill="1" applyBorder="1" applyAlignment="1">
      <alignment horizontal="distributed"/>
      <protection/>
    </xf>
    <xf numFmtId="41" fontId="9" fillId="0" borderId="3" xfId="27" applyNumberFormat="1" applyFont="1" applyFill="1" applyBorder="1" applyAlignment="1">
      <alignment/>
      <protection/>
    </xf>
    <xf numFmtId="0" fontId="1" fillId="0" borderId="3" xfId="27" applyFont="1" applyFill="1" applyBorder="1" applyAlignment="1">
      <alignment horizontal="distributed"/>
      <protection/>
    </xf>
    <xf numFmtId="41" fontId="1" fillId="0" borderId="3" xfId="27" applyNumberFormat="1" applyFont="1" applyFill="1" applyBorder="1" applyAlignment="1">
      <alignment/>
      <protection/>
    </xf>
    <xf numFmtId="177" fontId="1" fillId="0" borderId="3" xfId="27" applyNumberFormat="1" applyFont="1" applyFill="1" applyBorder="1" applyAlignment="1">
      <alignment/>
      <protection/>
    </xf>
    <xf numFmtId="0" fontId="1" fillId="0" borderId="3" xfId="27" applyFont="1" applyBorder="1">
      <alignment/>
      <protection/>
    </xf>
    <xf numFmtId="41" fontId="1" fillId="0" borderId="3" xfId="27" applyNumberFormat="1" applyFont="1" applyBorder="1" applyAlignment="1">
      <alignment/>
      <protection/>
    </xf>
    <xf numFmtId="0" fontId="9" fillId="0" borderId="3" xfId="27" applyFont="1" applyBorder="1" applyAlignment="1">
      <alignment horizontal="distributed"/>
      <protection/>
    </xf>
    <xf numFmtId="0" fontId="10" fillId="0" borderId="0" xfId="27" applyFont="1" applyAlignment="1">
      <alignment vertical="center"/>
      <protection/>
    </xf>
    <xf numFmtId="41" fontId="1" fillId="0" borderId="3" xfId="17" applyNumberFormat="1" applyFont="1" applyBorder="1" applyAlignment="1">
      <alignment/>
    </xf>
    <xf numFmtId="41" fontId="1" fillId="0" borderId="3" xfId="17" applyNumberFormat="1" applyFont="1" applyFill="1" applyBorder="1" applyAlignment="1">
      <alignment/>
    </xf>
    <xf numFmtId="41" fontId="1" fillId="0" borderId="5" xfId="17" applyNumberFormat="1" applyFont="1" applyBorder="1" applyAlignment="1">
      <alignment/>
    </xf>
    <xf numFmtId="41" fontId="1" fillId="0" borderId="5" xfId="17" applyNumberFormat="1" applyFont="1" applyFill="1" applyBorder="1" applyAlignment="1">
      <alignment/>
    </xf>
    <xf numFmtId="0" fontId="1" fillId="0" borderId="0" xfId="28" applyFont="1" applyAlignment="1">
      <alignment vertical="center"/>
      <protection/>
    </xf>
    <xf numFmtId="0" fontId="1" fillId="0" borderId="0" xfId="28" applyFont="1" applyFill="1" applyAlignment="1">
      <alignment vertical="center"/>
      <protection/>
    </xf>
    <xf numFmtId="3" fontId="8" fillId="0" borderId="0" xfId="28" applyNumberFormat="1" applyFont="1" applyAlignment="1">
      <alignment vertical="center"/>
      <protection/>
    </xf>
    <xf numFmtId="0" fontId="1" fillId="0" borderId="0" xfId="28" applyFont="1" applyBorder="1" applyAlignment="1">
      <alignment vertical="center"/>
      <protection/>
    </xf>
    <xf numFmtId="0" fontId="1" fillId="0" borderId="0" xfId="28" applyFont="1" applyFill="1" applyBorder="1" applyAlignment="1">
      <alignment vertical="center"/>
      <protection/>
    </xf>
    <xf numFmtId="0" fontId="1" fillId="0" borderId="0" xfId="28" applyFont="1" applyFill="1" applyBorder="1" applyAlignment="1">
      <alignment horizontal="right" vertical="center"/>
      <protection/>
    </xf>
    <xf numFmtId="0" fontId="1" fillId="0" borderId="17" xfId="28" applyFont="1" applyBorder="1" applyAlignment="1">
      <alignment horizontal="distributed" vertical="center"/>
      <protection/>
    </xf>
    <xf numFmtId="0" fontId="1" fillId="0" borderId="1" xfId="28" applyFont="1" applyBorder="1" applyAlignment="1">
      <alignment horizontal="centerContinuous" vertical="center"/>
      <protection/>
    </xf>
    <xf numFmtId="0" fontId="1" fillId="0" borderId="1" xfId="28" applyFont="1" applyBorder="1" applyAlignment="1" quotePrefix="1">
      <alignment horizontal="centerContinuous" vertical="center"/>
      <protection/>
    </xf>
    <xf numFmtId="0" fontId="1" fillId="0" borderId="1" xfId="28" applyFont="1" applyFill="1" applyBorder="1" applyAlignment="1">
      <alignment horizontal="centerContinuous" vertical="center"/>
      <protection/>
    </xf>
    <xf numFmtId="0" fontId="1" fillId="0" borderId="1" xfId="28" applyFont="1" applyFill="1" applyBorder="1" applyAlignment="1" quotePrefix="1">
      <alignment horizontal="centerContinuous" vertical="center"/>
      <protection/>
    </xf>
    <xf numFmtId="0" fontId="1" fillId="0" borderId="0" xfId="28" applyFont="1" applyBorder="1" applyAlignment="1" quotePrefix="1">
      <alignment vertical="center"/>
      <protection/>
    </xf>
    <xf numFmtId="0" fontId="1" fillId="0" borderId="5" xfId="28" applyFont="1" applyBorder="1" applyAlignment="1">
      <alignment horizontal="distributed" vertical="center"/>
      <protection/>
    </xf>
    <xf numFmtId="0" fontId="1" fillId="0" borderId="5" xfId="28" applyFont="1" applyBorder="1" applyAlignment="1">
      <alignment horizontal="center" vertical="center"/>
      <protection/>
    </xf>
    <xf numFmtId="0" fontId="1" fillId="0" borderId="5" xfId="28" applyFont="1" applyBorder="1" applyAlignment="1">
      <alignment horizontal="center" vertical="center" wrapText="1"/>
      <protection/>
    </xf>
    <xf numFmtId="0" fontId="1" fillId="0" borderId="5" xfId="28" applyFont="1" applyFill="1" applyBorder="1" applyAlignment="1">
      <alignment horizontal="distributed" vertical="center"/>
      <protection/>
    </xf>
    <xf numFmtId="0" fontId="1" fillId="0" borderId="5" xfId="28" applyFont="1" applyFill="1" applyBorder="1" applyAlignment="1">
      <alignment horizontal="center" vertical="center" wrapText="1"/>
      <protection/>
    </xf>
    <xf numFmtId="0" fontId="1" fillId="0" borderId="0" xfId="28" applyFont="1" applyBorder="1" applyAlignment="1">
      <alignment horizontal="center" vertical="center"/>
      <protection/>
    </xf>
    <xf numFmtId="0" fontId="1" fillId="0" borderId="0" xfId="28" applyFont="1" applyBorder="1" applyAlignment="1">
      <alignment vertical="center" wrapText="1"/>
      <protection/>
    </xf>
    <xf numFmtId="0" fontId="1" fillId="0" borderId="3" xfId="28" applyFont="1" applyBorder="1" applyAlignment="1">
      <alignment horizontal="distributed" vertical="center"/>
      <protection/>
    </xf>
    <xf numFmtId="41" fontId="1" fillId="0" borderId="3" xfId="17" applyNumberFormat="1" applyFont="1" applyBorder="1" applyAlignment="1">
      <alignment vertical="center"/>
    </xf>
    <xf numFmtId="0" fontId="1" fillId="0" borderId="3" xfId="28" applyFont="1" applyBorder="1" applyAlignment="1">
      <alignment horizontal="right" vertical="center"/>
      <protection/>
    </xf>
    <xf numFmtId="0" fontId="9" fillId="0" borderId="0" xfId="28" applyFont="1" applyAlignment="1">
      <alignment vertical="center"/>
      <protection/>
    </xf>
    <xf numFmtId="0" fontId="9" fillId="0" borderId="3" xfId="28" applyFont="1" applyBorder="1" applyAlignment="1">
      <alignment horizontal="right" vertical="center"/>
      <protection/>
    </xf>
    <xf numFmtId="41" fontId="9" fillId="0" borderId="3" xfId="17" applyNumberFormat="1" applyFont="1" applyBorder="1" applyAlignment="1">
      <alignment vertical="center"/>
    </xf>
    <xf numFmtId="41" fontId="9" fillId="0" borderId="3" xfId="17" applyNumberFormat="1" applyFont="1" applyFill="1" applyBorder="1" applyAlignment="1">
      <alignment vertical="center"/>
    </xf>
    <xf numFmtId="3" fontId="9" fillId="0" borderId="0" xfId="28" applyNumberFormat="1" applyFont="1" applyBorder="1" applyAlignment="1">
      <alignment vertical="center"/>
      <protection/>
    </xf>
    <xf numFmtId="0" fontId="9" fillId="0" borderId="0" xfId="28" applyFont="1" applyBorder="1" applyAlignment="1">
      <alignment vertical="center"/>
      <protection/>
    </xf>
    <xf numFmtId="0" fontId="9" fillId="0" borderId="0" xfId="28" applyFont="1" applyBorder="1" applyAlignment="1">
      <alignment vertical="center" wrapText="1"/>
      <protection/>
    </xf>
    <xf numFmtId="0" fontId="10" fillId="0" borderId="0" xfId="28" applyFont="1" applyAlignment="1">
      <alignment vertical="center"/>
      <protection/>
    </xf>
    <xf numFmtId="0" fontId="10" fillId="0" borderId="3" xfId="28" applyFont="1" applyBorder="1" applyAlignment="1">
      <alignment horizontal="distributed" vertical="center"/>
      <protection/>
    </xf>
    <xf numFmtId="41" fontId="10" fillId="0" borderId="3" xfId="17" applyNumberFormat="1" applyFont="1" applyBorder="1" applyAlignment="1">
      <alignment vertical="center"/>
    </xf>
    <xf numFmtId="41" fontId="10" fillId="0" borderId="3" xfId="17" applyNumberFormat="1" applyFont="1" applyFill="1" applyBorder="1" applyAlignment="1">
      <alignment vertical="center"/>
    </xf>
    <xf numFmtId="3" fontId="10" fillId="0" borderId="0" xfId="28" applyNumberFormat="1" applyFont="1" applyBorder="1" applyAlignment="1">
      <alignment vertical="center"/>
      <protection/>
    </xf>
    <xf numFmtId="182" fontId="10" fillId="0" borderId="0" xfId="28" applyNumberFormat="1" applyFont="1" applyBorder="1" applyAlignment="1">
      <alignment vertical="center"/>
      <protection/>
    </xf>
    <xf numFmtId="0" fontId="9" fillId="0" borderId="3" xfId="28" applyFont="1" applyBorder="1" applyAlignment="1">
      <alignment horizontal="distributed" vertical="center"/>
      <protection/>
    </xf>
    <xf numFmtId="41" fontId="9" fillId="0" borderId="3" xfId="28" applyNumberFormat="1" applyFont="1" applyBorder="1">
      <alignment/>
      <protection/>
    </xf>
    <xf numFmtId="182" fontId="9" fillId="0" borderId="0" xfId="28" applyNumberFormat="1" applyFont="1" applyBorder="1" applyAlignment="1">
      <alignment vertical="center"/>
      <protection/>
    </xf>
    <xf numFmtId="177" fontId="9" fillId="0" borderId="3" xfId="17" applyNumberFormat="1" applyFont="1" applyFill="1" applyBorder="1" applyAlignment="1">
      <alignment vertical="center"/>
    </xf>
    <xf numFmtId="41" fontId="1" fillId="0" borderId="3" xfId="17" applyNumberFormat="1" applyFont="1" applyFill="1" applyBorder="1" applyAlignment="1" applyProtection="1">
      <alignment horizontal="right" vertical="center"/>
      <protection locked="0"/>
    </xf>
    <xf numFmtId="41" fontId="1" fillId="0" borderId="3" xfId="17" applyNumberFormat="1" applyFont="1" applyFill="1" applyBorder="1" applyAlignment="1">
      <alignment horizontal="right" vertical="center"/>
    </xf>
    <xf numFmtId="3" fontId="1" fillId="0" borderId="0" xfId="28" applyNumberFormat="1" applyFont="1" applyBorder="1" applyAlignment="1">
      <alignment vertical="center"/>
      <protection/>
    </xf>
    <xf numFmtId="182" fontId="1" fillId="0" borderId="0" xfId="28" applyNumberFormat="1" applyFont="1" applyBorder="1" applyAlignment="1">
      <alignment vertical="center"/>
      <protection/>
    </xf>
    <xf numFmtId="41" fontId="1" fillId="0" borderId="3" xfId="17" applyNumberFormat="1" applyFont="1" applyBorder="1" applyAlignment="1" applyProtection="1">
      <alignment horizontal="right" vertical="center"/>
      <protection locked="0"/>
    </xf>
    <xf numFmtId="177" fontId="1" fillId="0" borderId="3" xfId="17" applyNumberFormat="1" applyFont="1" applyFill="1" applyBorder="1" applyAlignment="1" applyProtection="1">
      <alignment horizontal="right" vertical="center"/>
      <protection locked="0"/>
    </xf>
    <xf numFmtId="41" fontId="1" fillId="0" borderId="5" xfId="17" applyNumberFormat="1" applyFont="1" applyBorder="1" applyAlignment="1" applyProtection="1">
      <alignment horizontal="right" vertical="center"/>
      <protection locked="0"/>
    </xf>
    <xf numFmtId="41" fontId="1" fillId="0" borderId="5" xfId="17" applyNumberFormat="1" applyFont="1" applyFill="1" applyBorder="1" applyAlignment="1" applyProtection="1">
      <alignment horizontal="right" vertical="center"/>
      <protection locked="0"/>
    </xf>
    <xf numFmtId="38" fontId="1" fillId="0" borderId="0" xfId="17" applyFont="1" applyFill="1" applyAlignment="1">
      <alignment vertical="center"/>
    </xf>
    <xf numFmtId="0" fontId="8" fillId="0" borderId="0" xfId="29" applyNumberFormat="1" applyFont="1" applyFill="1" applyAlignment="1" applyProtection="1">
      <alignment vertical="center"/>
      <protection locked="0"/>
    </xf>
    <xf numFmtId="0" fontId="1" fillId="0" borderId="0" xfId="29" applyNumberFormat="1" applyFont="1" applyFill="1" applyAlignment="1" applyProtection="1">
      <alignment vertical="center"/>
      <protection locked="0"/>
    </xf>
    <xf numFmtId="0" fontId="1" fillId="0" borderId="0" xfId="29" applyNumberFormat="1" applyFont="1" applyFill="1" applyAlignment="1" applyProtection="1">
      <alignment horizontal="distributed" vertical="center"/>
      <protection locked="0"/>
    </xf>
    <xf numFmtId="0" fontId="1" fillId="0" borderId="19" xfId="29" applyNumberFormat="1" applyFont="1" applyFill="1" applyBorder="1" applyAlignment="1" applyProtection="1">
      <alignment vertical="center"/>
      <protection locked="0"/>
    </xf>
    <xf numFmtId="38" fontId="1" fillId="0" borderId="19" xfId="17" applyFont="1" applyFill="1" applyBorder="1" applyAlignment="1">
      <alignment vertical="center"/>
    </xf>
    <xf numFmtId="38" fontId="1" fillId="0" borderId="0" xfId="17" applyFont="1" applyFill="1" applyAlignment="1">
      <alignment horizontal="right" vertical="center"/>
    </xf>
    <xf numFmtId="0" fontId="1" fillId="0" borderId="18" xfId="29" applyNumberFormat="1" applyFont="1" applyFill="1" applyBorder="1" applyAlignment="1" applyProtection="1">
      <alignment horizontal="distributed" vertical="center"/>
      <protection locked="0"/>
    </xf>
    <xf numFmtId="0" fontId="1" fillId="0" borderId="17" xfId="29" applyNumberFormat="1" applyFont="1" applyFill="1" applyBorder="1" applyAlignment="1" applyProtection="1">
      <alignment horizontal="distributed" vertical="center"/>
      <protection locked="0"/>
    </xf>
    <xf numFmtId="0" fontId="1" fillId="0" borderId="17" xfId="29" applyFont="1" applyFill="1" applyBorder="1" applyAlignment="1">
      <alignment horizontal="distributed" vertical="center"/>
      <protection/>
    </xf>
    <xf numFmtId="0" fontId="1" fillId="0" borderId="2" xfId="29" applyNumberFormat="1" applyFont="1" applyFill="1" applyBorder="1" applyAlignment="1" applyProtection="1">
      <alignment horizontal="center" vertical="center"/>
      <protection locked="0"/>
    </xf>
    <xf numFmtId="0" fontId="1" fillId="0" borderId="17" xfId="29" applyNumberFormat="1" applyFont="1" applyFill="1" applyBorder="1" applyAlignment="1" applyProtection="1">
      <alignment horizontal="center" vertical="center"/>
      <protection locked="0"/>
    </xf>
    <xf numFmtId="0" fontId="1" fillId="0" borderId="20" xfId="29" applyNumberFormat="1" applyFont="1" applyFill="1" applyBorder="1" applyAlignment="1" applyProtection="1">
      <alignment vertical="center"/>
      <protection locked="0"/>
    </xf>
    <xf numFmtId="0" fontId="1" fillId="0" borderId="21" xfId="29" applyNumberFormat="1" applyFont="1" applyFill="1" applyBorder="1" applyAlignment="1" applyProtection="1">
      <alignment horizontal="left" vertical="center"/>
      <protection locked="0"/>
    </xf>
    <xf numFmtId="0" fontId="1" fillId="0" borderId="20" xfId="29" applyNumberFormat="1" applyFont="1" applyFill="1" applyBorder="1" applyAlignment="1" applyProtection="1">
      <alignment horizontal="center" vertical="center"/>
      <protection locked="0"/>
    </xf>
    <xf numFmtId="0" fontId="1" fillId="0" borderId="9" xfId="29" applyNumberFormat="1" applyFont="1" applyFill="1" applyBorder="1" applyAlignment="1" applyProtection="1">
      <alignment horizontal="distributed" vertical="center"/>
      <protection locked="0"/>
    </xf>
    <xf numFmtId="0" fontId="1" fillId="0" borderId="3" xfId="29" applyNumberFormat="1" applyFont="1" applyFill="1" applyBorder="1" applyAlignment="1" applyProtection="1">
      <alignment horizontal="distributed" vertical="center"/>
      <protection locked="0"/>
    </xf>
    <xf numFmtId="0" fontId="1" fillId="0" borderId="8" xfId="29" applyNumberFormat="1" applyFont="1" applyFill="1" applyBorder="1" applyAlignment="1" applyProtection="1">
      <alignment horizontal="center" vertical="center"/>
      <protection locked="0"/>
    </xf>
    <xf numFmtId="0" fontId="1" fillId="0" borderId="7" xfId="29" applyNumberFormat="1" applyFont="1" applyFill="1" applyBorder="1" applyAlignment="1" applyProtection="1">
      <alignment horizontal="distributed" vertical="center"/>
      <protection locked="0"/>
    </xf>
    <xf numFmtId="0" fontId="1" fillId="0" borderId="8" xfId="29" applyNumberFormat="1" applyFont="1" applyFill="1" applyBorder="1" applyAlignment="1" applyProtection="1">
      <alignment horizontal="distributed" vertical="center"/>
      <protection locked="0"/>
    </xf>
    <xf numFmtId="0" fontId="1" fillId="0" borderId="3" xfId="29" applyNumberFormat="1" applyFont="1" applyFill="1" applyBorder="1" applyAlignment="1" applyProtection="1">
      <alignment horizontal="center" vertical="center"/>
      <protection locked="0"/>
    </xf>
    <xf numFmtId="0" fontId="1" fillId="0" borderId="9" xfId="29" applyNumberFormat="1" applyFont="1" applyFill="1" applyBorder="1" applyAlignment="1" applyProtection="1">
      <alignment horizontal="center" vertical="center"/>
      <protection locked="0"/>
    </xf>
    <xf numFmtId="0" fontId="1" fillId="0" borderId="22" xfId="29" applyNumberFormat="1" applyFont="1" applyFill="1" applyBorder="1" applyAlignment="1" applyProtection="1">
      <alignment horizontal="center" vertical="center"/>
      <protection locked="0"/>
    </xf>
    <xf numFmtId="0" fontId="1" fillId="0" borderId="0" xfId="29" applyNumberFormat="1" applyFont="1" applyFill="1" applyBorder="1" applyAlignment="1" applyProtection="1">
      <alignment horizontal="center" vertical="center"/>
      <protection locked="0"/>
    </xf>
    <xf numFmtId="0" fontId="1" fillId="0" borderId="23" xfId="29" applyNumberFormat="1" applyFont="1" applyFill="1" applyBorder="1" applyAlignment="1" applyProtection="1">
      <alignment horizontal="center" vertical="center"/>
      <protection locked="0"/>
    </xf>
    <xf numFmtId="0" fontId="1" fillId="0" borderId="24" xfId="29" applyNumberFormat="1" applyFont="1" applyFill="1" applyBorder="1" applyAlignment="1" applyProtection="1">
      <alignment horizontal="center" vertical="center"/>
      <protection locked="0"/>
    </xf>
    <xf numFmtId="0" fontId="1" fillId="0" borderId="15" xfId="29" applyNumberFormat="1" applyFont="1" applyFill="1" applyBorder="1" applyAlignment="1" applyProtection="1">
      <alignment horizontal="distributed" vertical="center"/>
      <protection locked="0"/>
    </xf>
    <xf numFmtId="0" fontId="1" fillId="0" borderId="5" xfId="29" applyNumberFormat="1" applyFont="1" applyFill="1" applyBorder="1" applyAlignment="1" applyProtection="1">
      <alignment horizontal="center" vertical="center"/>
      <protection locked="0"/>
    </xf>
    <xf numFmtId="0" fontId="1" fillId="0" borderId="15" xfId="29" applyFont="1" applyFill="1" applyBorder="1" applyAlignment="1">
      <alignment horizontal="distributed" vertical="center"/>
      <protection/>
    </xf>
    <xf numFmtId="0" fontId="1" fillId="0" borderId="5" xfId="29" applyFont="1" applyFill="1" applyBorder="1" applyAlignment="1">
      <alignment horizontal="distributed" vertical="center"/>
      <protection/>
    </xf>
    <xf numFmtId="0" fontId="1" fillId="0" borderId="22" xfId="29" applyNumberFormat="1" applyFont="1" applyFill="1" applyBorder="1" applyAlignment="1" applyProtection="1">
      <alignment horizontal="distributed" vertical="center"/>
      <protection locked="0"/>
    </xf>
    <xf numFmtId="0" fontId="1" fillId="0" borderId="13" xfId="29" applyNumberFormat="1" applyFont="1" applyFill="1" applyBorder="1" applyAlignment="1" applyProtection="1">
      <alignment horizontal="distributed" vertical="center"/>
      <protection locked="0"/>
    </xf>
    <xf numFmtId="0" fontId="1" fillId="0" borderId="5" xfId="29" applyNumberFormat="1" applyFont="1" applyFill="1" applyBorder="1" applyAlignment="1" applyProtection="1">
      <alignment horizontal="distributed" vertical="center"/>
      <protection locked="0"/>
    </xf>
    <xf numFmtId="0" fontId="1" fillId="0" borderId="15" xfId="29" applyNumberFormat="1" applyFont="1" applyFill="1" applyBorder="1" applyAlignment="1" applyProtection="1">
      <alignment horizontal="center" vertical="center"/>
      <protection locked="0"/>
    </xf>
    <xf numFmtId="0" fontId="1" fillId="0" borderId="13" xfId="29" applyNumberFormat="1" applyFont="1" applyFill="1" applyBorder="1" applyAlignment="1" applyProtection="1">
      <alignment horizontal="center" vertical="center"/>
      <protection locked="0"/>
    </xf>
    <xf numFmtId="0" fontId="1" fillId="0" borderId="25" xfId="29" applyNumberFormat="1" applyFont="1" applyFill="1" applyBorder="1" applyAlignment="1" applyProtection="1">
      <alignment horizontal="center" vertical="center"/>
      <protection locked="0"/>
    </xf>
    <xf numFmtId="0" fontId="1" fillId="0" borderId="26" xfId="29" applyNumberFormat="1" applyFont="1" applyFill="1" applyBorder="1" applyAlignment="1" applyProtection="1">
      <alignment horizontal="center" vertical="center"/>
      <protection locked="0"/>
    </xf>
    <xf numFmtId="0" fontId="1" fillId="0" borderId="27" xfId="29" applyNumberFormat="1" applyFont="1" applyFill="1" applyBorder="1" applyAlignment="1" applyProtection="1">
      <alignment horizontal="center" vertical="center"/>
      <protection locked="0"/>
    </xf>
    <xf numFmtId="0" fontId="1" fillId="0" borderId="6" xfId="29" applyNumberFormat="1" applyFont="1" applyFill="1" applyBorder="1" applyAlignment="1" applyProtection="1">
      <alignment horizontal="center" vertical="center"/>
      <protection locked="0"/>
    </xf>
    <xf numFmtId="38" fontId="1" fillId="0" borderId="8" xfId="17" applyFont="1" applyFill="1" applyBorder="1" applyAlignment="1">
      <alignment horizontal="distributed" vertical="center"/>
    </xf>
    <xf numFmtId="41" fontId="1" fillId="0" borderId="8" xfId="17" applyNumberFormat="1" applyFont="1" applyFill="1" applyBorder="1" applyAlignment="1">
      <alignment vertical="center"/>
    </xf>
    <xf numFmtId="41" fontId="1" fillId="0" borderId="8" xfId="17" applyNumberFormat="1" applyFont="1" applyFill="1" applyBorder="1" applyAlignment="1">
      <alignment horizontal="right" vertical="center"/>
    </xf>
    <xf numFmtId="41" fontId="1" fillId="0" borderId="8" xfId="29" applyNumberFormat="1" applyFont="1" applyFill="1" applyBorder="1" applyAlignment="1" applyProtection="1">
      <alignment horizontal="right" vertical="center"/>
      <protection locked="0"/>
    </xf>
    <xf numFmtId="177" fontId="1" fillId="0" borderId="8" xfId="17" applyNumberFormat="1" applyFont="1" applyFill="1" applyBorder="1" applyAlignment="1">
      <alignment horizontal="right" vertical="center"/>
    </xf>
    <xf numFmtId="177" fontId="1" fillId="0" borderId="8" xfId="29" applyNumberFormat="1" applyFont="1" applyFill="1" applyBorder="1" applyAlignment="1" applyProtection="1">
      <alignment horizontal="right" vertical="center"/>
      <protection locked="0"/>
    </xf>
    <xf numFmtId="177" fontId="1" fillId="0" borderId="3" xfId="29" applyNumberFormat="1" applyFont="1" applyFill="1" applyBorder="1" applyAlignment="1" applyProtection="1">
      <alignment horizontal="right" vertical="center"/>
      <protection locked="0"/>
    </xf>
    <xf numFmtId="41" fontId="1" fillId="0" borderId="3" xfId="29" applyNumberFormat="1" applyFont="1" applyFill="1" applyBorder="1" applyAlignment="1" applyProtection="1">
      <alignment horizontal="right" vertical="center"/>
      <protection locked="0"/>
    </xf>
    <xf numFmtId="178" fontId="1" fillId="0" borderId="8" xfId="17" applyNumberFormat="1" applyFont="1" applyFill="1" applyBorder="1" applyAlignment="1">
      <alignment horizontal="right" vertical="center"/>
    </xf>
    <xf numFmtId="177" fontId="1" fillId="0" borderId="23" xfId="29" applyNumberFormat="1" applyFont="1" applyFill="1" applyBorder="1" applyAlignment="1" applyProtection="1">
      <alignment horizontal="right" vertical="center"/>
      <protection locked="0"/>
    </xf>
    <xf numFmtId="177" fontId="1" fillId="0" borderId="24" xfId="29" applyNumberFormat="1" applyFont="1" applyFill="1" applyBorder="1" applyAlignment="1" applyProtection="1">
      <alignment horizontal="right" vertical="center"/>
      <protection locked="0"/>
    </xf>
    <xf numFmtId="38" fontId="9" fillId="0" borderId="0" xfId="17" applyFont="1" applyFill="1" applyAlignment="1">
      <alignment vertical="center"/>
    </xf>
    <xf numFmtId="38" fontId="13" fillId="0" borderId="3" xfId="17" applyFont="1" applyFill="1" applyBorder="1" applyAlignment="1">
      <alignment horizontal="distributed" vertical="center"/>
    </xf>
    <xf numFmtId="41" fontId="9" fillId="0" borderId="3" xfId="29" applyNumberFormat="1" applyFont="1" applyFill="1" applyBorder="1" applyAlignment="1" applyProtection="1">
      <alignment horizontal="right" vertical="center"/>
      <protection locked="0"/>
    </xf>
    <xf numFmtId="177" fontId="9" fillId="0" borderId="3" xfId="29" applyNumberFormat="1" applyFont="1" applyFill="1" applyBorder="1" applyAlignment="1" applyProtection="1">
      <alignment horizontal="right" vertical="center"/>
      <protection locked="0"/>
    </xf>
    <xf numFmtId="177" fontId="9" fillId="0" borderId="3" xfId="17" applyNumberFormat="1" applyFont="1" applyFill="1" applyBorder="1" applyAlignment="1">
      <alignment horizontal="right" vertical="center"/>
    </xf>
    <xf numFmtId="178" fontId="9" fillId="0" borderId="3" xfId="17" applyNumberFormat="1" applyFont="1" applyFill="1" applyBorder="1" applyAlignment="1">
      <alignment horizontal="right" vertical="center"/>
    </xf>
    <xf numFmtId="177" fontId="9" fillId="0" borderId="28" xfId="29" applyNumberFormat="1" applyFont="1" applyFill="1" applyBorder="1" applyAlignment="1" applyProtection="1">
      <alignment horizontal="right" vertical="center"/>
      <protection locked="0"/>
    </xf>
    <xf numFmtId="177" fontId="9" fillId="0" borderId="4" xfId="17" applyNumberFormat="1" applyFont="1" applyFill="1" applyBorder="1" applyAlignment="1">
      <alignment horizontal="right" vertical="center"/>
    </xf>
    <xf numFmtId="38" fontId="9" fillId="0" borderId="0" xfId="17" applyFont="1" applyFill="1" applyBorder="1" applyAlignment="1">
      <alignment vertical="center"/>
    </xf>
    <xf numFmtId="38" fontId="9" fillId="0" borderId="3" xfId="17" applyFont="1" applyFill="1" applyBorder="1" applyAlignment="1">
      <alignment horizontal="distributed" vertical="center"/>
    </xf>
    <xf numFmtId="38" fontId="9" fillId="0" borderId="3" xfId="17" applyFont="1" applyFill="1" applyBorder="1" applyAlignment="1">
      <alignment vertical="center"/>
    </xf>
    <xf numFmtId="177" fontId="9" fillId="0" borderId="3" xfId="29" applyNumberFormat="1" applyFont="1" applyFill="1" applyBorder="1" applyAlignment="1" applyProtection="1">
      <alignment horizontal="center" vertical="center"/>
      <protection locked="0"/>
    </xf>
    <xf numFmtId="177" fontId="10" fillId="0" borderId="3" xfId="17" applyNumberFormat="1" applyFont="1" applyFill="1" applyBorder="1" applyAlignment="1">
      <alignment horizontal="right" vertical="center"/>
    </xf>
    <xf numFmtId="41" fontId="10" fillId="0" borderId="3" xfId="29" applyNumberFormat="1" applyFont="1" applyFill="1" applyBorder="1" applyAlignment="1" applyProtection="1">
      <alignment horizontal="right" vertical="center"/>
      <protection locked="0"/>
    </xf>
    <xf numFmtId="178" fontId="9" fillId="0" borderId="3" xfId="17" applyNumberFormat="1" applyFont="1" applyFill="1" applyBorder="1" applyAlignment="1">
      <alignment vertical="center"/>
    </xf>
    <xf numFmtId="177" fontId="9" fillId="0" borderId="28" xfId="17" applyNumberFormat="1" applyFont="1" applyFill="1" applyBorder="1" applyAlignment="1">
      <alignment vertical="center"/>
    </xf>
    <xf numFmtId="177" fontId="9" fillId="0" borderId="4" xfId="17" applyNumberFormat="1" applyFont="1" applyFill="1" applyBorder="1" applyAlignment="1">
      <alignment vertical="center"/>
    </xf>
    <xf numFmtId="189" fontId="9" fillId="0" borderId="3" xfId="29" applyNumberFormat="1" applyFont="1" applyFill="1" applyBorder="1" applyAlignment="1" applyProtection="1">
      <alignment horizontal="distributed" vertical="center"/>
      <protection locked="0"/>
    </xf>
    <xf numFmtId="177" fontId="9" fillId="0" borderId="3" xfId="29" applyNumberFormat="1" applyFont="1" applyFill="1" applyBorder="1" applyAlignment="1" applyProtection="1">
      <alignment vertical="center"/>
      <protection locked="0"/>
    </xf>
    <xf numFmtId="178" fontId="9" fillId="0" borderId="3" xfId="29" applyNumberFormat="1" applyFont="1" applyFill="1" applyBorder="1" applyAlignment="1" applyProtection="1">
      <alignment horizontal="right" vertical="center"/>
      <protection locked="0"/>
    </xf>
    <xf numFmtId="177" fontId="9" fillId="0" borderId="4" xfId="29" applyNumberFormat="1" applyFont="1" applyFill="1" applyBorder="1" applyAlignment="1" applyProtection="1">
      <alignment horizontal="right" vertical="center"/>
      <protection locked="0"/>
    </xf>
    <xf numFmtId="0" fontId="1" fillId="0" borderId="3" xfId="29" applyFont="1" applyFill="1" applyBorder="1" applyAlignment="1">
      <alignment horizontal="distributed" vertical="center"/>
      <protection/>
    </xf>
    <xf numFmtId="177" fontId="1" fillId="0" borderId="3" xfId="29" applyNumberFormat="1" applyFont="1" applyFill="1" applyBorder="1" applyAlignment="1">
      <alignment horizontal="right" vertical="center"/>
      <protection/>
    </xf>
    <xf numFmtId="177" fontId="1" fillId="0" borderId="3" xfId="17" applyNumberFormat="1" applyFont="1" applyFill="1" applyBorder="1" applyAlignment="1">
      <alignment horizontal="right" vertical="center"/>
    </xf>
    <xf numFmtId="177" fontId="1" fillId="0" borderId="3" xfId="29" applyNumberFormat="1" applyFont="1" applyFill="1" applyBorder="1" applyAlignment="1">
      <alignment vertical="center"/>
      <protection/>
    </xf>
    <xf numFmtId="177" fontId="1" fillId="0" borderId="3" xfId="29" applyNumberFormat="1" applyFont="1" applyFill="1" applyBorder="1" applyAlignment="1" applyProtection="1">
      <alignment vertical="center"/>
      <protection locked="0"/>
    </xf>
    <xf numFmtId="38" fontId="1" fillId="0" borderId="6" xfId="17" applyFont="1" applyBorder="1" applyAlignment="1">
      <alignment horizontal="center" vertical="center"/>
    </xf>
    <xf numFmtId="38" fontId="1" fillId="0" borderId="8" xfId="17" applyFont="1" applyBorder="1" applyAlignment="1">
      <alignment horizontal="center" vertical="center"/>
    </xf>
    <xf numFmtId="178" fontId="1" fillId="0" borderId="3" xfId="29" applyNumberFormat="1" applyFont="1" applyFill="1" applyBorder="1" applyAlignment="1">
      <alignment horizontal="right" vertical="center"/>
      <protection/>
    </xf>
    <xf numFmtId="177" fontId="1" fillId="0" borderId="28" xfId="29" applyNumberFormat="1" applyFont="1" applyFill="1" applyBorder="1" applyAlignment="1" applyProtection="1">
      <alignment horizontal="right" vertical="center"/>
      <protection locked="0"/>
    </xf>
    <xf numFmtId="177" fontId="1" fillId="0" borderId="4" xfId="29" applyNumberFormat="1" applyFont="1" applyFill="1" applyBorder="1" applyAlignment="1">
      <alignment vertical="center"/>
      <protection/>
    </xf>
    <xf numFmtId="177" fontId="1" fillId="0" borderId="3" xfId="17" applyNumberFormat="1" applyFont="1" applyFill="1" applyBorder="1" applyAlignment="1">
      <alignment vertical="center"/>
    </xf>
    <xf numFmtId="189" fontId="1" fillId="0" borderId="3" xfId="29" applyNumberFormat="1" applyFont="1" applyFill="1" applyBorder="1" applyAlignment="1" applyProtection="1">
      <alignment horizontal="distributed" vertical="center"/>
      <protection locked="0"/>
    </xf>
    <xf numFmtId="178" fontId="1" fillId="0" borderId="3" xfId="29" applyNumberFormat="1" applyFont="1" applyFill="1" applyBorder="1" applyAlignment="1" applyProtection="1">
      <alignment horizontal="right" vertical="center"/>
      <protection locked="0"/>
    </xf>
    <xf numFmtId="177" fontId="1" fillId="0" borderId="4" xfId="29" applyNumberFormat="1" applyFont="1" applyFill="1" applyBorder="1" applyAlignment="1" applyProtection="1">
      <alignment horizontal="right" vertical="center"/>
      <protection locked="0"/>
    </xf>
    <xf numFmtId="41" fontId="1" fillId="0" borderId="3" xfId="29" applyNumberFormat="1" applyFont="1" applyFill="1" applyBorder="1" applyAlignment="1">
      <alignment horizontal="right" vertical="center"/>
      <protection/>
    </xf>
    <xf numFmtId="177" fontId="1" fillId="0" borderId="3" xfId="29" applyNumberFormat="1" applyFont="1" applyFill="1" applyBorder="1" applyAlignment="1" applyProtection="1" quotePrefix="1">
      <alignment horizontal="right" vertical="center"/>
      <protection locked="0"/>
    </xf>
    <xf numFmtId="189" fontId="1" fillId="0" borderId="5" xfId="29" applyNumberFormat="1" applyFont="1" applyFill="1" applyBorder="1" applyAlignment="1" applyProtection="1">
      <alignment horizontal="distributed" vertical="center"/>
      <protection locked="0"/>
    </xf>
    <xf numFmtId="177" fontId="1" fillId="0" borderId="5" xfId="29" applyNumberFormat="1" applyFont="1" applyFill="1" applyBorder="1" applyAlignment="1" applyProtection="1">
      <alignment horizontal="right" vertical="center"/>
      <protection locked="0"/>
    </xf>
    <xf numFmtId="177" fontId="1" fillId="0" borderId="5" xfId="17" applyNumberFormat="1" applyFont="1" applyFill="1" applyBorder="1" applyAlignment="1">
      <alignment horizontal="right" vertical="center"/>
    </xf>
    <xf numFmtId="177" fontId="1" fillId="0" borderId="5" xfId="29" applyNumberFormat="1" applyFont="1" applyFill="1" applyBorder="1" applyAlignment="1">
      <alignment vertical="center"/>
      <protection/>
    </xf>
    <xf numFmtId="41" fontId="1" fillId="0" borderId="5" xfId="29" applyNumberFormat="1" applyFont="1" applyFill="1" applyBorder="1" applyAlignment="1" applyProtection="1">
      <alignment horizontal="right" vertical="center"/>
      <protection locked="0"/>
    </xf>
    <xf numFmtId="177" fontId="1" fillId="0" borderId="5" xfId="29" applyNumberFormat="1" applyFont="1" applyFill="1" applyBorder="1" applyAlignment="1">
      <alignment horizontal="right" vertical="center"/>
      <protection/>
    </xf>
    <xf numFmtId="178" fontId="1" fillId="0" borderId="5" xfId="29" applyNumberFormat="1" applyFont="1" applyFill="1" applyBorder="1" applyAlignment="1" applyProtection="1">
      <alignment horizontal="right" vertical="center"/>
      <protection locked="0"/>
    </xf>
    <xf numFmtId="177" fontId="1" fillId="0" borderId="27" xfId="29" applyNumberFormat="1" applyFont="1" applyFill="1" applyBorder="1" applyAlignment="1" applyProtection="1">
      <alignment horizontal="right" vertical="center"/>
      <protection locked="0"/>
    </xf>
    <xf numFmtId="177" fontId="1" fillId="0" borderId="6" xfId="29" applyNumberFormat="1" applyFont="1" applyFill="1" applyBorder="1" applyAlignment="1">
      <alignment vertical="center"/>
      <protection/>
    </xf>
    <xf numFmtId="177" fontId="1" fillId="0" borderId="5" xfId="17" applyNumberFormat="1" applyFont="1" applyFill="1" applyBorder="1" applyAlignment="1">
      <alignment vertical="center"/>
    </xf>
    <xf numFmtId="190" fontId="1" fillId="0" borderId="0" xfId="29" applyNumberFormat="1" applyFont="1" applyFill="1" applyBorder="1" applyAlignment="1" applyProtection="1">
      <alignment vertical="center"/>
      <protection locked="0"/>
    </xf>
    <xf numFmtId="0" fontId="1" fillId="0" borderId="0" xfId="29" applyNumberFormat="1" applyFont="1" applyFill="1" applyBorder="1" applyAlignment="1" applyProtection="1">
      <alignment vertical="center"/>
      <protection locked="0"/>
    </xf>
    <xf numFmtId="0" fontId="1" fillId="0" borderId="0" xfId="17" applyNumberFormat="1" applyFont="1" applyFill="1" applyAlignment="1">
      <alignment vertical="center"/>
    </xf>
    <xf numFmtId="41" fontId="1" fillId="0" borderId="0" xfId="29" applyNumberFormat="1" applyFont="1" applyFill="1" applyBorder="1" applyAlignment="1" applyProtection="1">
      <alignment horizontal="right" vertical="center"/>
      <protection locked="0"/>
    </xf>
    <xf numFmtId="38" fontId="1" fillId="0" borderId="0" xfId="17" applyFont="1" applyFill="1" applyAlignment="1">
      <alignment horizontal="distributed" vertical="center"/>
    </xf>
    <xf numFmtId="38" fontId="1" fillId="0" borderId="22" xfId="17" applyFont="1" applyBorder="1" applyAlignment="1">
      <alignment horizontal="center" vertical="center"/>
    </xf>
    <xf numFmtId="38" fontId="1" fillId="0" borderId="25" xfId="17" applyFont="1" applyBorder="1" applyAlignment="1">
      <alignment horizontal="center" vertical="center"/>
    </xf>
    <xf numFmtId="38" fontId="1" fillId="0" borderId="9" xfId="17" applyFont="1" applyBorder="1" applyAlignment="1">
      <alignment horizontal="center" vertical="center"/>
    </xf>
    <xf numFmtId="38" fontId="1" fillId="0" borderId="15" xfId="17" applyFont="1" applyBorder="1" applyAlignment="1">
      <alignment horizontal="center" vertical="center"/>
    </xf>
    <xf numFmtId="38" fontId="1" fillId="0" borderId="8" xfId="17" applyFont="1" applyBorder="1" applyAlignment="1">
      <alignment horizontal="center" vertical="center" wrapText="1"/>
    </xf>
    <xf numFmtId="0" fontId="1" fillId="0" borderId="0" xfId="30" applyFont="1">
      <alignment/>
      <protection/>
    </xf>
    <xf numFmtId="0" fontId="8" fillId="0" borderId="0" xfId="30" applyFont="1">
      <alignment/>
      <protection/>
    </xf>
    <xf numFmtId="0" fontId="1" fillId="0" borderId="0" xfId="30" applyFont="1" applyAlignment="1">
      <alignment horizontal="right"/>
      <protection/>
    </xf>
    <xf numFmtId="0" fontId="1" fillId="0" borderId="3" xfId="30" applyFont="1" applyBorder="1" applyAlignment="1">
      <alignment horizontal="distributed" vertical="center"/>
      <protection/>
    </xf>
    <xf numFmtId="0" fontId="1" fillId="0" borderId="8" xfId="30" applyFont="1" applyBorder="1" applyAlignment="1">
      <alignment horizontal="distributed"/>
      <protection/>
    </xf>
    <xf numFmtId="0" fontId="1" fillId="0" borderId="5" xfId="30" applyFont="1" applyBorder="1" applyAlignment="1">
      <alignment horizontal="distributed" vertical="center"/>
      <protection/>
    </xf>
    <xf numFmtId="0" fontId="1" fillId="0" borderId="5" xfId="30" applyFont="1" applyBorder="1" applyAlignment="1">
      <alignment horizontal="right"/>
      <protection/>
    </xf>
    <xf numFmtId="0" fontId="1" fillId="0" borderId="13" xfId="30" applyFont="1" applyBorder="1" applyAlignment="1">
      <alignment horizontal="distributed"/>
      <protection/>
    </xf>
    <xf numFmtId="0" fontId="10" fillId="0" borderId="0" xfId="30" applyFont="1">
      <alignment/>
      <protection/>
    </xf>
    <xf numFmtId="0" fontId="9" fillId="0" borderId="8" xfId="30" applyFont="1" applyBorder="1" applyAlignment="1">
      <alignment horizontal="distributed"/>
      <protection/>
    </xf>
    <xf numFmtId="41" fontId="9" fillId="0" borderId="8" xfId="30" applyNumberFormat="1" applyFont="1" applyBorder="1" applyAlignment="1">
      <alignment horizontal="right"/>
      <protection/>
    </xf>
    <xf numFmtId="41" fontId="9" fillId="0" borderId="0" xfId="30" applyNumberFormat="1" applyFont="1" applyAlignment="1">
      <alignment horizontal="right"/>
      <protection/>
    </xf>
    <xf numFmtId="0" fontId="1" fillId="0" borderId="3" xfId="30" applyFont="1" applyBorder="1" applyAlignment="1">
      <alignment horizontal="left"/>
      <protection/>
    </xf>
    <xf numFmtId="41" fontId="1" fillId="0" borderId="3" xfId="30" applyNumberFormat="1" applyFont="1" applyBorder="1" applyAlignment="1">
      <alignment horizontal="right"/>
      <protection/>
    </xf>
    <xf numFmtId="41" fontId="1" fillId="0" borderId="0" xfId="30" applyNumberFormat="1" applyFont="1" applyAlignment="1">
      <alignment horizontal="right"/>
      <protection/>
    </xf>
    <xf numFmtId="0" fontId="1" fillId="0" borderId="3" xfId="30" applyFont="1" applyBorder="1">
      <alignment/>
      <protection/>
    </xf>
    <xf numFmtId="0" fontId="9" fillId="0" borderId="3" xfId="30" applyFont="1" applyBorder="1" applyAlignment="1">
      <alignment horizontal="distributed"/>
      <protection/>
    </xf>
    <xf numFmtId="41" fontId="9" fillId="0" borderId="3" xfId="30" applyNumberFormat="1" applyFont="1" applyBorder="1" applyAlignment="1">
      <alignment horizontal="right"/>
      <protection/>
    </xf>
    <xf numFmtId="41" fontId="1" fillId="0" borderId="0" xfId="30" applyNumberFormat="1" applyFont="1" applyBorder="1" applyAlignment="1">
      <alignment horizontal="right"/>
      <protection/>
    </xf>
    <xf numFmtId="177" fontId="1" fillId="0" borderId="0" xfId="30" applyNumberFormat="1" applyFont="1" applyBorder="1" applyAlignment="1">
      <alignment horizontal="right"/>
      <protection/>
    </xf>
    <xf numFmtId="41" fontId="1" fillId="0" borderId="0" xfId="30" applyNumberFormat="1" applyFont="1" applyFill="1" applyBorder="1" applyAlignment="1">
      <alignment horizontal="right"/>
      <protection/>
    </xf>
    <xf numFmtId="41" fontId="1" fillId="0" borderId="5" xfId="30" applyNumberFormat="1" applyFont="1" applyBorder="1" applyAlignment="1">
      <alignment horizontal="right"/>
      <protection/>
    </xf>
    <xf numFmtId="41" fontId="1" fillId="0" borderId="25" xfId="30" applyNumberFormat="1" applyFont="1" applyBorder="1" applyAlignment="1">
      <alignment horizontal="right"/>
      <protection/>
    </xf>
    <xf numFmtId="0" fontId="1" fillId="0" borderId="0" xfId="30" applyFont="1" applyBorder="1">
      <alignment/>
      <protection/>
    </xf>
    <xf numFmtId="38" fontId="10" fillId="0" borderId="0" xfId="17" applyFont="1" applyAlignment="1">
      <alignment horizontal="right" vertical="center"/>
    </xf>
    <xf numFmtId="38" fontId="1" fillId="0" borderId="8" xfId="17" applyFont="1" applyBorder="1" applyAlignment="1">
      <alignment horizontal="distributed" vertical="center"/>
    </xf>
    <xf numFmtId="38" fontId="1" fillId="0" borderId="26" xfId="17" applyFont="1" applyBorder="1" applyAlignment="1">
      <alignment horizontal="centerContinuous" vertical="center"/>
    </xf>
    <xf numFmtId="38" fontId="1" fillId="0" borderId="29" xfId="17" applyFont="1" applyBorder="1" applyAlignment="1">
      <alignment horizontal="centerContinuous" vertical="center"/>
    </xf>
    <xf numFmtId="38" fontId="1" fillId="0" borderId="22" xfId="17" applyFont="1" applyBorder="1" applyAlignment="1">
      <alignment horizontal="centerContinuous" vertical="center"/>
    </xf>
    <xf numFmtId="38" fontId="1" fillId="0" borderId="9" xfId="17" applyFont="1" applyBorder="1" applyAlignment="1">
      <alignment horizontal="centerContinuous" vertical="center"/>
    </xf>
    <xf numFmtId="38" fontId="1" fillId="0" borderId="8" xfId="17" applyFont="1" applyBorder="1" applyAlignment="1">
      <alignment horizontal="centerContinuous" vertical="center"/>
    </xf>
    <xf numFmtId="38" fontId="1" fillId="0" borderId="4" xfId="17" applyFont="1" applyBorder="1" applyAlignment="1">
      <alignment horizontal="centerContinuous" vertical="center"/>
    </xf>
    <xf numFmtId="38" fontId="1" fillId="0" borderId="0" xfId="17" applyFont="1" applyBorder="1" applyAlignment="1">
      <alignment horizontal="distributed" vertical="center"/>
    </xf>
    <xf numFmtId="38" fontId="1" fillId="0" borderId="25" xfId="17" applyFont="1" applyBorder="1" applyAlignment="1" quotePrefix="1">
      <alignment horizontal="center" vertical="top"/>
    </xf>
    <xf numFmtId="38" fontId="1" fillId="0" borderId="5" xfId="17" applyFont="1" applyBorder="1" applyAlignment="1" quotePrefix="1">
      <alignment horizontal="center" vertical="top"/>
    </xf>
    <xf numFmtId="38" fontId="1" fillId="0" borderId="6" xfId="17" applyFont="1" applyBorder="1" applyAlignment="1" quotePrefix="1">
      <alignment horizontal="center" vertical="top"/>
    </xf>
    <xf numFmtId="41" fontId="9" fillId="0" borderId="0" xfId="17" applyNumberFormat="1" applyFont="1" applyBorder="1" applyAlignment="1">
      <alignment horizontal="right" vertical="center"/>
    </xf>
    <xf numFmtId="41" fontId="9" fillId="0" borderId="24" xfId="17" applyNumberFormat="1" applyFont="1" applyBorder="1" applyAlignment="1">
      <alignment horizontal="right" vertical="center"/>
    </xf>
    <xf numFmtId="41" fontId="9" fillId="0" borderId="8" xfId="17" applyNumberFormat="1" applyFont="1" applyBorder="1" applyAlignment="1">
      <alignment horizontal="right" vertical="center"/>
    </xf>
    <xf numFmtId="41" fontId="1" fillId="0" borderId="0" xfId="17" applyNumberFormat="1" applyFont="1" applyBorder="1" applyAlignment="1">
      <alignment horizontal="right" vertical="center"/>
    </xf>
    <xf numFmtId="41" fontId="1" fillId="0" borderId="3" xfId="17" applyNumberFormat="1" applyFont="1" applyBorder="1" applyAlignment="1">
      <alignment horizontal="right" vertical="center"/>
    </xf>
    <xf numFmtId="177" fontId="1" fillId="0" borderId="3" xfId="17" applyNumberFormat="1" applyFont="1" applyBorder="1" applyAlignment="1">
      <alignment horizontal="right" vertical="center"/>
    </xf>
    <xf numFmtId="41" fontId="1" fillId="0" borderId="25" xfId="17" applyNumberFormat="1" applyFont="1" applyBorder="1" applyAlignment="1">
      <alignment horizontal="right" vertical="center"/>
    </xf>
    <xf numFmtId="41" fontId="1" fillId="0" borderId="5" xfId="17" applyNumberFormat="1" applyFont="1" applyBorder="1" applyAlignment="1">
      <alignment horizontal="right" vertical="center"/>
    </xf>
    <xf numFmtId="41" fontId="1" fillId="0" borderId="6" xfId="17" applyNumberFormat="1" applyFont="1" applyBorder="1" applyAlignment="1">
      <alignment horizontal="right" vertical="center"/>
    </xf>
    <xf numFmtId="38" fontId="10" fillId="0" borderId="0" xfId="17" applyFont="1" applyBorder="1" applyAlignment="1">
      <alignment vertical="center"/>
    </xf>
    <xf numFmtId="0" fontId="1" fillId="0" borderId="0" xfId="31" applyFont="1">
      <alignment/>
      <protection/>
    </xf>
    <xf numFmtId="0" fontId="8" fillId="0" borderId="0" xfId="31" applyFont="1">
      <alignment/>
      <protection/>
    </xf>
    <xf numFmtId="0" fontId="1" fillId="0" borderId="17" xfId="31" applyFont="1" applyBorder="1" applyAlignment="1">
      <alignment horizontal="distributed"/>
      <protection/>
    </xf>
    <xf numFmtId="0" fontId="1" fillId="0" borderId="17" xfId="31" applyFont="1" applyBorder="1">
      <alignment/>
      <protection/>
    </xf>
    <xf numFmtId="0" fontId="1" fillId="0" borderId="20" xfId="31" applyFont="1" applyBorder="1" applyAlignment="1">
      <alignment horizontal="centerContinuous" vertical="center"/>
      <protection/>
    </xf>
    <xf numFmtId="0" fontId="1" fillId="0" borderId="30" xfId="31" applyFont="1" applyBorder="1" applyAlignment="1">
      <alignment horizontal="centerContinuous" vertical="center"/>
      <protection/>
    </xf>
    <xf numFmtId="0" fontId="1" fillId="0" borderId="31" xfId="31" applyFont="1" applyBorder="1" applyAlignment="1">
      <alignment horizontal="centerContinuous" vertical="center"/>
      <protection/>
    </xf>
    <xf numFmtId="0" fontId="1" fillId="0" borderId="3" xfId="31" applyFont="1" applyBorder="1" applyAlignment="1">
      <alignment horizontal="distributed" vertical="top"/>
      <protection/>
    </xf>
    <xf numFmtId="0" fontId="1" fillId="0" borderId="3" xfId="31" applyFont="1" applyBorder="1" applyAlignment="1">
      <alignment horizontal="distributed" vertical="center"/>
      <protection/>
    </xf>
    <xf numFmtId="0" fontId="1" fillId="0" borderId="8" xfId="31" applyFont="1" applyBorder="1" applyAlignment="1">
      <alignment horizontal="distributed" vertical="center"/>
      <protection/>
    </xf>
    <xf numFmtId="0" fontId="1" fillId="0" borderId="8" xfId="31" applyFont="1" applyBorder="1" applyAlignment="1">
      <alignment horizontal="left" vertical="center"/>
      <protection/>
    </xf>
    <xf numFmtId="0" fontId="1" fillId="0" borderId="3" xfId="31" applyFont="1" applyBorder="1" applyAlignment="1">
      <alignment horizontal="center" vertical="center"/>
      <protection/>
    </xf>
    <xf numFmtId="0" fontId="1" fillId="0" borderId="5" xfId="31" applyFont="1" applyBorder="1" applyAlignment="1">
      <alignment horizontal="distributed" vertical="top"/>
      <protection/>
    </xf>
    <xf numFmtId="0" fontId="1" fillId="0" borderId="5" xfId="31" applyFont="1" applyBorder="1">
      <alignment/>
      <protection/>
    </xf>
    <xf numFmtId="0" fontId="1" fillId="0" borderId="5" xfId="31" applyFont="1" applyBorder="1" applyAlignment="1">
      <alignment horizontal="distributed" vertical="center"/>
      <protection/>
    </xf>
    <xf numFmtId="0" fontId="1" fillId="0" borderId="5" xfId="31" applyFont="1" applyBorder="1" applyAlignment="1">
      <alignment horizontal="right" vertical="center"/>
      <protection/>
    </xf>
    <xf numFmtId="0" fontId="1" fillId="0" borderId="3" xfId="31" applyFont="1" applyBorder="1" applyAlignment="1">
      <alignment horizontal="right" vertical="center"/>
      <protection/>
    </xf>
    <xf numFmtId="41" fontId="1" fillId="0" borderId="3" xfId="31" applyNumberFormat="1" applyFont="1" applyBorder="1" applyAlignment="1">
      <alignment horizontal="right" vertical="center"/>
      <protection/>
    </xf>
    <xf numFmtId="41" fontId="1" fillId="0" borderId="8" xfId="31" applyNumberFormat="1" applyFont="1" applyBorder="1" applyAlignment="1">
      <alignment horizontal="right" vertical="center"/>
      <protection/>
    </xf>
    <xf numFmtId="0" fontId="9" fillId="0" borderId="4" xfId="31" applyFont="1" applyBorder="1">
      <alignment/>
      <protection/>
    </xf>
    <xf numFmtId="0" fontId="9" fillId="0" borderId="3" xfId="31" applyFont="1" applyBorder="1" applyAlignment="1">
      <alignment horizontal="right" vertical="center"/>
      <protection/>
    </xf>
    <xf numFmtId="41" fontId="9" fillId="0" borderId="3" xfId="31" applyNumberFormat="1" applyFont="1" applyFill="1" applyBorder="1" applyAlignment="1">
      <alignment horizontal="right" vertical="center"/>
      <protection/>
    </xf>
    <xf numFmtId="41" fontId="9" fillId="0" borderId="3" xfId="31" applyNumberFormat="1" applyFont="1" applyBorder="1" applyAlignment="1">
      <alignment horizontal="right" vertical="center"/>
      <protection/>
    </xf>
    <xf numFmtId="0" fontId="9" fillId="0" borderId="0" xfId="31" applyFont="1">
      <alignment/>
      <protection/>
    </xf>
    <xf numFmtId="0" fontId="1" fillId="0" borderId="0" xfId="31" applyFont="1" applyBorder="1">
      <alignment/>
      <protection/>
    </xf>
    <xf numFmtId="0" fontId="11" fillId="0" borderId="3" xfId="31" applyFont="1" applyBorder="1" applyAlignment="1">
      <alignment horizontal="right" vertical="center"/>
      <protection/>
    </xf>
    <xf numFmtId="191" fontId="1" fillId="0" borderId="4" xfId="32" applyNumberFormat="1" applyFont="1" applyFill="1" applyBorder="1" applyAlignment="1">
      <alignment horizontal="distributed" vertical="center"/>
      <protection/>
    </xf>
    <xf numFmtId="41" fontId="11" fillId="0" borderId="3" xfId="31" applyNumberFormat="1" applyFont="1" applyBorder="1" applyAlignment="1">
      <alignment horizontal="right" vertical="center"/>
      <protection/>
    </xf>
    <xf numFmtId="0" fontId="9" fillId="0" borderId="3" xfId="31" applyFont="1" applyBorder="1" applyAlignment="1">
      <alignment horizontal="distributed" vertical="center"/>
      <protection/>
    </xf>
    <xf numFmtId="177" fontId="1" fillId="0" borderId="3" xfId="31" applyNumberFormat="1" applyFont="1" applyBorder="1" applyAlignment="1">
      <alignment horizontal="right" vertical="center"/>
      <protection/>
    </xf>
    <xf numFmtId="41" fontId="1" fillId="0" borderId="5" xfId="31" applyNumberFormat="1" applyFont="1" applyBorder="1" applyAlignment="1">
      <alignment horizontal="right" vertical="center"/>
      <protection/>
    </xf>
    <xf numFmtId="0" fontId="1" fillId="0" borderId="0" xfId="31" applyFont="1" applyBorder="1" applyAlignment="1">
      <alignment vertical="center"/>
      <protection/>
    </xf>
    <xf numFmtId="0" fontId="1" fillId="0" borderId="0" xfId="31" applyFont="1" applyBorder="1" applyAlignment="1">
      <alignment horizontal="right" vertical="center"/>
      <protection/>
    </xf>
    <xf numFmtId="0" fontId="1" fillId="0" borderId="0" xfId="32" applyFont="1" applyFill="1" applyAlignment="1">
      <alignment vertical="center"/>
      <protection/>
    </xf>
    <xf numFmtId="0" fontId="8" fillId="0" borderId="0" xfId="32" applyFont="1" applyFill="1" applyAlignment="1">
      <alignment vertical="center"/>
      <protection/>
    </xf>
    <xf numFmtId="0" fontId="1" fillId="0" borderId="0" xfId="32" applyFont="1" applyFill="1" applyAlignment="1">
      <alignment horizontal="right" vertical="center"/>
      <protection/>
    </xf>
    <xf numFmtId="0" fontId="1" fillId="0" borderId="1" xfId="32" applyFont="1" applyFill="1" applyBorder="1" applyAlignment="1">
      <alignment horizontal="distributed" vertical="center"/>
      <protection/>
    </xf>
    <xf numFmtId="0" fontId="1" fillId="0" borderId="1" xfId="32" applyFont="1" applyFill="1" applyBorder="1" applyAlignment="1">
      <alignment horizontal="center" vertical="center"/>
      <protection/>
    </xf>
    <xf numFmtId="0" fontId="9" fillId="0" borderId="0" xfId="32" applyFont="1" applyFill="1" applyAlignment="1">
      <alignment vertical="center"/>
      <protection/>
    </xf>
    <xf numFmtId="193" fontId="9" fillId="0" borderId="8" xfId="32" applyNumberFormat="1" applyFont="1" applyFill="1" applyBorder="1" applyAlignment="1">
      <alignment vertical="center"/>
      <protection/>
    </xf>
    <xf numFmtId="193" fontId="1" fillId="0" borderId="3" xfId="32" applyNumberFormat="1" applyFont="1" applyFill="1" applyBorder="1" applyAlignment="1">
      <alignment vertical="center"/>
      <protection/>
    </xf>
    <xf numFmtId="0" fontId="1" fillId="0" borderId="9" xfId="32" applyFont="1" applyFill="1" applyBorder="1" applyAlignment="1">
      <alignment vertical="center"/>
      <protection/>
    </xf>
    <xf numFmtId="0" fontId="1" fillId="0" borderId="4" xfId="32" applyFont="1" applyFill="1" applyBorder="1" applyAlignment="1">
      <alignment horizontal="distributed" vertical="center"/>
      <protection/>
    </xf>
    <xf numFmtId="191" fontId="1" fillId="0" borderId="9" xfId="32" applyNumberFormat="1" applyFont="1" applyFill="1" applyBorder="1" applyAlignment="1">
      <alignment vertical="center"/>
      <protection/>
    </xf>
    <xf numFmtId="41" fontId="1" fillId="0" borderId="3" xfId="32" applyNumberFormat="1" applyFont="1" applyFill="1" applyBorder="1" applyAlignment="1">
      <alignment vertical="center"/>
      <protection/>
    </xf>
    <xf numFmtId="0" fontId="1" fillId="0" borderId="15" xfId="32" applyFont="1" applyFill="1" applyBorder="1" applyAlignment="1">
      <alignment vertical="center"/>
      <protection/>
    </xf>
    <xf numFmtId="0" fontId="1" fillId="0" borderId="6" xfId="32" applyFont="1" applyFill="1" applyBorder="1" applyAlignment="1">
      <alignment horizontal="distributed" vertical="center"/>
      <protection/>
    </xf>
    <xf numFmtId="193" fontId="1" fillId="0" borderId="5" xfId="32" applyNumberFormat="1" applyFont="1" applyFill="1" applyBorder="1" applyAlignment="1">
      <alignment vertical="center"/>
      <protection/>
    </xf>
    <xf numFmtId="0" fontId="1" fillId="0" borderId="0" xfId="32" applyFont="1" applyFill="1" applyAlignment="1">
      <alignment horizontal="distributed" vertical="center"/>
      <protection/>
    </xf>
    <xf numFmtId="0" fontId="1" fillId="0" borderId="0" xfId="33" applyFont="1">
      <alignment/>
      <protection/>
    </xf>
    <xf numFmtId="0" fontId="8" fillId="0" borderId="0" xfId="33" applyFont="1">
      <alignment/>
      <protection/>
    </xf>
    <xf numFmtId="0" fontId="1" fillId="0" borderId="0" xfId="33" applyFont="1" applyAlignment="1">
      <alignment horizontal="right"/>
      <protection/>
    </xf>
    <xf numFmtId="0" fontId="1" fillId="0" borderId="0" xfId="33" applyFont="1" applyBorder="1">
      <alignment/>
      <protection/>
    </xf>
    <xf numFmtId="0" fontId="1" fillId="0" borderId="1" xfId="33" applyFont="1" applyBorder="1" applyAlignment="1">
      <alignment horizontal="center" vertical="center" wrapText="1"/>
      <protection/>
    </xf>
    <xf numFmtId="0" fontId="1" fillId="0" borderId="1" xfId="33" applyFont="1" applyBorder="1" applyAlignment="1">
      <alignment horizontal="center" vertical="center"/>
      <protection/>
    </xf>
    <xf numFmtId="0" fontId="1" fillId="0" borderId="1" xfId="33" applyFont="1" applyBorder="1" applyAlignment="1">
      <alignment horizontal="distributed" vertical="center" wrapText="1"/>
      <protection/>
    </xf>
    <xf numFmtId="0" fontId="1" fillId="0" borderId="7" xfId="33" applyFont="1" applyBorder="1" applyAlignment="1">
      <alignment horizontal="center"/>
      <protection/>
    </xf>
    <xf numFmtId="0" fontId="1" fillId="0" borderId="24" xfId="33" applyFont="1" applyBorder="1">
      <alignment/>
      <protection/>
    </xf>
    <xf numFmtId="41" fontId="1" fillId="0" borderId="8" xfId="33" applyNumberFormat="1" applyFont="1" applyBorder="1">
      <alignment/>
      <protection/>
    </xf>
    <xf numFmtId="41" fontId="1" fillId="0" borderId="3" xfId="33" applyNumberFormat="1" applyFont="1" applyBorder="1" applyAlignment="1">
      <alignment horizontal="right" vertical="center"/>
      <protection/>
    </xf>
    <xf numFmtId="0" fontId="9" fillId="0" borderId="0" xfId="33" applyFont="1" applyBorder="1">
      <alignment/>
      <protection/>
    </xf>
    <xf numFmtId="0" fontId="10" fillId="0" borderId="0" xfId="33" applyFont="1">
      <alignment/>
      <protection/>
    </xf>
    <xf numFmtId="0" fontId="1" fillId="0" borderId="9" xfId="33" applyFont="1" applyBorder="1" applyAlignment="1">
      <alignment horizontal="center"/>
      <protection/>
    </xf>
    <xf numFmtId="0" fontId="1" fillId="0" borderId="4" xfId="33" applyFont="1" applyBorder="1" quotePrefix="1">
      <alignment/>
      <protection/>
    </xf>
    <xf numFmtId="41" fontId="1" fillId="0" borderId="3" xfId="33" applyNumberFormat="1" applyFont="1" applyBorder="1">
      <alignment/>
      <protection/>
    </xf>
    <xf numFmtId="0" fontId="1" fillId="0" borderId="4" xfId="33" applyFont="1" applyBorder="1" applyAlignment="1">
      <alignment horizontal="distributed"/>
      <protection/>
    </xf>
    <xf numFmtId="0" fontId="1" fillId="0" borderId="4" xfId="33" applyFont="1" applyBorder="1" applyAlignment="1">
      <alignment/>
      <protection/>
    </xf>
    <xf numFmtId="0" fontId="1" fillId="0" borderId="4" xfId="33" applyFont="1" applyBorder="1">
      <alignment/>
      <protection/>
    </xf>
    <xf numFmtId="0" fontId="9" fillId="0" borderId="9" xfId="33" applyFont="1" applyBorder="1" applyAlignment="1">
      <alignment horizontal="center"/>
      <protection/>
    </xf>
    <xf numFmtId="0" fontId="9" fillId="0" borderId="4" xfId="33" applyFont="1" applyBorder="1" applyAlignment="1">
      <alignment/>
      <protection/>
    </xf>
    <xf numFmtId="0" fontId="9" fillId="0" borderId="0" xfId="33" applyFont="1">
      <alignment/>
      <protection/>
    </xf>
    <xf numFmtId="0" fontId="1" fillId="0" borderId="15" xfId="33" applyFont="1" applyBorder="1" applyAlignment="1">
      <alignment horizontal="center"/>
      <protection/>
    </xf>
    <xf numFmtId="0" fontId="1" fillId="0" borderId="6" xfId="33" applyFont="1" applyBorder="1" applyAlignment="1">
      <alignment/>
      <protection/>
    </xf>
    <xf numFmtId="41" fontId="1" fillId="0" borderId="5" xfId="17" applyNumberFormat="1" applyFont="1" applyFill="1" applyBorder="1" applyAlignment="1">
      <alignment horizontal="right" vertical="center"/>
    </xf>
    <xf numFmtId="0" fontId="1" fillId="0" borderId="0" xfId="34" applyFont="1" applyFill="1" applyAlignment="1">
      <alignment horizontal="center"/>
      <protection/>
    </xf>
    <xf numFmtId="0" fontId="8" fillId="0" borderId="0" xfId="34" applyFont="1" applyFill="1">
      <alignment/>
      <protection/>
    </xf>
    <xf numFmtId="0" fontId="1" fillId="0" borderId="0" xfId="34" applyFont="1" applyFill="1">
      <alignment/>
      <protection/>
    </xf>
    <xf numFmtId="0" fontId="1" fillId="0" borderId="0" xfId="34" applyFont="1" applyFill="1" applyAlignment="1">
      <alignment horizontal="right"/>
      <protection/>
    </xf>
    <xf numFmtId="0" fontId="1" fillId="0" borderId="18" xfId="34" applyFont="1" applyFill="1" applyBorder="1" applyAlignment="1">
      <alignment/>
      <protection/>
    </xf>
    <xf numFmtId="0" fontId="1" fillId="0" borderId="17" xfId="34" applyFont="1" applyFill="1" applyBorder="1">
      <alignment/>
      <protection/>
    </xf>
    <xf numFmtId="0" fontId="1" fillId="0" borderId="9" xfId="34" applyFont="1" applyFill="1" applyBorder="1" applyAlignment="1">
      <alignment horizontal="distributed" vertical="center"/>
      <protection/>
    </xf>
    <xf numFmtId="0" fontId="1" fillId="0" borderId="5" xfId="34" applyFont="1" applyFill="1" applyBorder="1" applyAlignment="1">
      <alignment horizontal="center" vertical="center"/>
      <protection/>
    </xf>
    <xf numFmtId="0" fontId="1" fillId="0" borderId="3" xfId="34" applyFont="1" applyFill="1" applyBorder="1" applyAlignment="1">
      <alignment horizontal="center" vertical="distributed" wrapText="1"/>
      <protection/>
    </xf>
    <xf numFmtId="0" fontId="1" fillId="0" borderId="3" xfId="34" applyFont="1" applyFill="1" applyBorder="1" applyAlignment="1">
      <alignment horizontal="distributed" vertical="center"/>
      <protection/>
    </xf>
    <xf numFmtId="0" fontId="1" fillId="0" borderId="3" xfId="34" applyFont="1" applyFill="1" applyBorder="1">
      <alignment/>
      <protection/>
    </xf>
    <xf numFmtId="0" fontId="1" fillId="0" borderId="3" xfId="34" applyFont="1" applyFill="1" applyBorder="1" applyAlignment="1">
      <alignment horizontal="distributed"/>
      <protection/>
    </xf>
    <xf numFmtId="0" fontId="1" fillId="0" borderId="15" xfId="34" applyFont="1" applyFill="1" applyBorder="1" applyAlignment="1">
      <alignment horizontal="center" vertical="center"/>
      <protection/>
    </xf>
    <xf numFmtId="0" fontId="1" fillId="0" borderId="5" xfId="34" applyFont="1" applyFill="1" applyBorder="1" applyAlignment="1">
      <alignment horizontal="distributed" vertical="center"/>
      <protection/>
    </xf>
    <xf numFmtId="0" fontId="1" fillId="0" borderId="5" xfId="34" applyFont="1" applyFill="1" applyBorder="1" applyAlignment="1">
      <alignment horizontal="center" vertical="center" wrapText="1"/>
      <protection/>
    </xf>
    <xf numFmtId="38" fontId="1" fillId="0" borderId="5" xfId="17" applyFont="1" applyFill="1" applyBorder="1" applyAlignment="1">
      <alignment horizontal="distributed" vertical="center" wrapText="1"/>
    </xf>
    <xf numFmtId="0" fontId="1" fillId="0" borderId="3" xfId="34" applyFont="1" applyFill="1" applyBorder="1" applyAlignment="1">
      <alignment horizontal="center" vertical="center"/>
      <protection/>
    </xf>
    <xf numFmtId="0" fontId="1" fillId="0" borderId="5" xfId="34" applyFont="1" applyFill="1" applyBorder="1" applyAlignment="1">
      <alignment horizontal="center" vertical="top" wrapText="1"/>
      <protection/>
    </xf>
    <xf numFmtId="0" fontId="1" fillId="0" borderId="5" xfId="34" applyFont="1" applyFill="1" applyBorder="1" applyAlignment="1">
      <alignment horizontal="distributed" vertical="top"/>
      <protection/>
    </xf>
    <xf numFmtId="0" fontId="9" fillId="0" borderId="0" xfId="34" applyFont="1" applyFill="1" applyAlignment="1">
      <alignment horizontal="center"/>
      <protection/>
    </xf>
    <xf numFmtId="0" fontId="9" fillId="0" borderId="8" xfId="34" applyFont="1" applyFill="1" applyBorder="1" applyAlignment="1">
      <alignment horizontal="distributed" vertical="center"/>
      <protection/>
    </xf>
    <xf numFmtId="41" fontId="9" fillId="0" borderId="8" xfId="17" applyNumberFormat="1" applyFont="1" applyFill="1" applyBorder="1" applyAlignment="1">
      <alignment vertical="center"/>
    </xf>
    <xf numFmtId="0" fontId="9" fillId="0" borderId="0" xfId="34" applyFont="1" applyFill="1">
      <alignment/>
      <protection/>
    </xf>
    <xf numFmtId="0" fontId="9" fillId="0" borderId="3" xfId="34" applyFont="1" applyFill="1" applyBorder="1" applyAlignment="1">
      <alignment horizontal="distributed" vertical="center"/>
      <protection/>
    </xf>
    <xf numFmtId="0" fontId="10" fillId="0" borderId="0" xfId="34" applyFont="1" applyFill="1" applyAlignment="1">
      <alignment horizontal="center"/>
      <protection/>
    </xf>
    <xf numFmtId="0" fontId="10" fillId="0" borderId="3" xfId="34" applyFont="1" applyFill="1" applyBorder="1" applyAlignment="1">
      <alignment horizontal="center"/>
      <protection/>
    </xf>
    <xf numFmtId="41" fontId="9" fillId="0" borderId="3" xfId="34" applyNumberFormat="1" applyFont="1" applyFill="1" applyBorder="1" applyAlignment="1">
      <alignment vertical="center"/>
      <protection/>
    </xf>
    <xf numFmtId="0" fontId="10" fillId="0" borderId="0" xfId="34" applyFont="1" applyFill="1">
      <alignment/>
      <protection/>
    </xf>
    <xf numFmtId="177" fontId="9" fillId="0" borderId="3" xfId="34" applyNumberFormat="1" applyFont="1" applyFill="1" applyBorder="1" applyAlignment="1">
      <alignment vertical="center"/>
      <protection/>
    </xf>
    <xf numFmtId="0" fontId="1" fillId="0" borderId="3" xfId="34" applyFont="1" applyFill="1" applyBorder="1" applyAlignment="1">
      <alignment horizontal="center"/>
      <protection/>
    </xf>
    <xf numFmtId="41" fontId="11" fillId="0" borderId="3" xfId="34" applyNumberFormat="1" applyFont="1" applyFill="1" applyBorder="1" applyAlignment="1">
      <alignment vertical="center"/>
      <protection/>
    </xf>
    <xf numFmtId="41" fontId="1" fillId="0" borderId="3" xfId="34" applyNumberFormat="1" applyFont="1" applyFill="1" applyBorder="1" applyAlignment="1">
      <alignment vertical="center"/>
      <protection/>
    </xf>
    <xf numFmtId="0" fontId="1" fillId="0" borderId="0" xfId="34" applyFont="1" applyFill="1" applyAlignment="1">
      <alignment horizontal="center" vertical="center"/>
      <protection/>
    </xf>
    <xf numFmtId="0" fontId="1" fillId="0" borderId="0" xfId="34" applyFont="1" applyFill="1" applyAlignment="1">
      <alignment vertical="center"/>
      <protection/>
    </xf>
    <xf numFmtId="38" fontId="10" fillId="0" borderId="5" xfId="17" applyFont="1" applyBorder="1" applyAlignment="1">
      <alignment horizontal="distributed" vertical="center"/>
    </xf>
    <xf numFmtId="41" fontId="1" fillId="0" borderId="5" xfId="34" applyNumberFormat="1" applyFont="1" applyFill="1" applyBorder="1" applyAlignment="1">
      <alignment vertical="center"/>
      <protection/>
    </xf>
    <xf numFmtId="41" fontId="1" fillId="0" borderId="5" xfId="17" applyNumberFormat="1" applyFont="1" applyFill="1" applyBorder="1" applyAlignment="1">
      <alignment vertical="center"/>
    </xf>
    <xf numFmtId="0" fontId="1" fillId="0" borderId="0" xfId="34" applyFont="1" applyFill="1" applyAlignment="1">
      <alignment/>
      <protection/>
    </xf>
    <xf numFmtId="0" fontId="1" fillId="0" borderId="0" xfId="34" applyFont="1" applyFill="1" applyBorder="1">
      <alignment/>
      <protection/>
    </xf>
    <xf numFmtId="183" fontId="1" fillId="0" borderId="0" xfId="34" applyNumberFormat="1" applyFont="1" applyFill="1" applyAlignment="1">
      <alignment horizontal="center"/>
      <protection/>
    </xf>
    <xf numFmtId="41" fontId="1" fillId="0" borderId="0" xfId="34" applyNumberFormat="1" applyFont="1" applyFill="1" applyAlignment="1">
      <alignment horizontal="center"/>
      <protection/>
    </xf>
    <xf numFmtId="0" fontId="1" fillId="0" borderId="0" xfId="35" applyFont="1" applyAlignment="1">
      <alignment vertical="center"/>
      <protection/>
    </xf>
    <xf numFmtId="0" fontId="8" fillId="0" borderId="0" xfId="35" applyFont="1" applyAlignment="1">
      <alignment vertical="center"/>
      <protection/>
    </xf>
    <xf numFmtId="0" fontId="1" fillId="0" borderId="0" xfId="35" applyFont="1" applyBorder="1" applyAlignment="1">
      <alignment vertical="center"/>
      <protection/>
    </xf>
    <xf numFmtId="0" fontId="1" fillId="0" borderId="0" xfId="35" applyFont="1" applyAlignment="1">
      <alignment horizontal="right" vertical="center"/>
      <protection/>
    </xf>
    <xf numFmtId="0" fontId="1" fillId="0" borderId="18" xfId="35" applyFont="1" applyBorder="1" applyAlignment="1">
      <alignment vertical="center"/>
      <protection/>
    </xf>
    <xf numFmtId="0" fontId="1" fillId="0" borderId="20" xfId="35" applyFont="1" applyBorder="1" applyAlignment="1">
      <alignment vertical="center"/>
      <protection/>
    </xf>
    <xf numFmtId="0" fontId="1" fillId="0" borderId="30" xfId="35" applyFont="1" applyBorder="1" applyAlignment="1">
      <alignment horizontal="distributed" vertical="center"/>
      <protection/>
    </xf>
    <xf numFmtId="0" fontId="1" fillId="0" borderId="18" xfId="35" applyFont="1" applyBorder="1" applyAlignment="1">
      <alignment horizontal="center" vertical="center"/>
      <protection/>
    </xf>
    <xf numFmtId="0" fontId="1" fillId="0" borderId="18" xfId="35" applyFont="1" applyBorder="1" applyAlignment="1">
      <alignment horizontal="centerContinuous" vertical="center"/>
      <protection/>
    </xf>
    <xf numFmtId="0" fontId="1" fillId="0" borderId="20" xfId="35" applyFont="1" applyBorder="1" applyAlignment="1">
      <alignment horizontal="centerContinuous" vertical="center"/>
      <protection/>
    </xf>
    <xf numFmtId="0" fontId="1" fillId="0" borderId="30" xfId="35" applyFont="1" applyBorder="1" applyAlignment="1">
      <alignment horizontal="centerContinuous" vertical="center"/>
      <protection/>
    </xf>
    <xf numFmtId="0" fontId="1" fillId="0" borderId="17" xfId="35" applyFont="1" applyBorder="1" applyAlignment="1">
      <alignment horizontal="distributed" vertical="center" wrapText="1"/>
      <protection/>
    </xf>
    <xf numFmtId="0" fontId="1" fillId="0" borderId="9" xfId="35" applyFont="1" applyBorder="1" applyAlignment="1">
      <alignment horizontal="center" vertical="center"/>
      <protection/>
    </xf>
    <xf numFmtId="0" fontId="1" fillId="0" borderId="3" xfId="35" applyFont="1" applyBorder="1" applyAlignment="1">
      <alignment horizontal="center" vertical="center"/>
      <protection/>
    </xf>
    <xf numFmtId="0" fontId="1" fillId="0" borderId="15" xfId="35" applyFont="1" applyBorder="1" applyAlignment="1">
      <alignment horizontal="center" vertical="center"/>
      <protection/>
    </xf>
    <xf numFmtId="0" fontId="1" fillId="0" borderId="3" xfId="35" applyFont="1" applyBorder="1" applyAlignment="1">
      <alignment horizontal="distributed" vertical="center" wrapText="1"/>
      <protection/>
    </xf>
    <xf numFmtId="0" fontId="1" fillId="0" borderId="15" xfId="35" applyFont="1" applyBorder="1" applyAlignment="1">
      <alignment vertical="center"/>
      <protection/>
    </xf>
    <xf numFmtId="0" fontId="1" fillId="0" borderId="25" xfId="35" applyFont="1" applyBorder="1" applyAlignment="1">
      <alignment vertical="center"/>
      <protection/>
    </xf>
    <xf numFmtId="0" fontId="1" fillId="0" borderId="6" xfId="35" applyFont="1" applyBorder="1" applyAlignment="1">
      <alignment horizontal="distributed" vertical="center"/>
      <protection/>
    </xf>
    <xf numFmtId="0" fontId="1" fillId="0" borderId="5" xfId="35" applyFont="1" applyBorder="1" applyAlignment="1">
      <alignment horizontal="center" vertical="center"/>
      <protection/>
    </xf>
    <xf numFmtId="0" fontId="1" fillId="0" borderId="13" xfId="35" applyFont="1" applyBorder="1" applyAlignment="1">
      <alignment horizontal="center" vertical="center"/>
      <protection/>
    </xf>
    <xf numFmtId="0" fontId="1" fillId="0" borderId="5" xfId="35" applyFont="1" applyFill="1" applyBorder="1" applyAlignment="1">
      <alignment horizontal="center" vertical="center"/>
      <protection/>
    </xf>
    <xf numFmtId="0" fontId="1" fillId="0" borderId="0" xfId="35" applyFont="1" applyFill="1" applyAlignment="1">
      <alignment vertical="center"/>
      <protection/>
    </xf>
    <xf numFmtId="0" fontId="1" fillId="0" borderId="9" xfId="35" applyFont="1" applyBorder="1" applyAlignment="1">
      <alignment vertical="center"/>
      <protection/>
    </xf>
    <xf numFmtId="3" fontId="1" fillId="0" borderId="7" xfId="35" applyNumberFormat="1" applyFont="1" applyBorder="1" applyAlignment="1">
      <alignment vertical="center"/>
      <protection/>
    </xf>
    <xf numFmtId="3" fontId="1" fillId="0" borderId="8" xfId="35" applyNumberFormat="1" applyFont="1" applyBorder="1" applyAlignment="1">
      <alignment vertical="center"/>
      <protection/>
    </xf>
    <xf numFmtId="195" fontId="1" fillId="0" borderId="8" xfId="35" applyNumberFormat="1" applyFont="1" applyBorder="1" applyAlignment="1">
      <alignment vertical="center"/>
      <protection/>
    </xf>
    <xf numFmtId="3" fontId="1" fillId="0" borderId="8" xfId="35" applyNumberFormat="1" applyFont="1" applyFill="1" applyBorder="1" applyAlignment="1">
      <alignment vertical="center"/>
      <protection/>
    </xf>
    <xf numFmtId="3" fontId="1" fillId="0" borderId="24" xfId="35" applyNumberFormat="1" applyFont="1" applyFill="1" applyBorder="1" applyAlignment="1">
      <alignment vertical="center"/>
      <protection/>
    </xf>
    <xf numFmtId="0" fontId="9" fillId="0" borderId="0" xfId="35" applyFont="1" applyAlignment="1">
      <alignment vertical="center"/>
      <protection/>
    </xf>
    <xf numFmtId="38" fontId="9" fillId="0" borderId="9" xfId="17" applyFont="1" applyFill="1" applyBorder="1" applyAlignment="1">
      <alignment vertical="center"/>
    </xf>
    <xf numFmtId="38" fontId="9" fillId="0" borderId="4" xfId="17" applyFont="1" applyFill="1" applyBorder="1" applyAlignment="1">
      <alignment vertical="center"/>
    </xf>
    <xf numFmtId="0" fontId="9" fillId="0" borderId="0" xfId="35" applyFont="1" applyFill="1" applyAlignment="1">
      <alignment vertical="center"/>
      <protection/>
    </xf>
    <xf numFmtId="0" fontId="1" fillId="0" borderId="4" xfId="35" applyFont="1" applyBorder="1" applyAlignment="1">
      <alignment horizontal="left" vertical="center"/>
      <protection/>
    </xf>
    <xf numFmtId="188" fontId="1" fillId="0" borderId="4" xfId="17" applyNumberFormat="1" applyFont="1" applyFill="1" applyBorder="1" applyAlignment="1">
      <alignment vertical="center"/>
    </xf>
    <xf numFmtId="38" fontId="1" fillId="0" borderId="9" xfId="17" applyFont="1" applyFill="1" applyBorder="1" applyAlignment="1">
      <alignment vertical="center"/>
    </xf>
    <xf numFmtId="3" fontId="1" fillId="0" borderId="3" xfId="35" applyNumberFormat="1" applyFont="1" applyBorder="1" applyAlignment="1">
      <alignment vertical="center"/>
      <protection/>
    </xf>
    <xf numFmtId="3" fontId="1" fillId="0" borderId="3" xfId="35" applyNumberFormat="1" applyFont="1" applyFill="1" applyBorder="1" applyAlignment="1">
      <alignment vertical="center"/>
      <protection/>
    </xf>
    <xf numFmtId="3" fontId="1" fillId="0" borderId="4" xfId="35" applyNumberFormat="1" applyFont="1" applyFill="1" applyBorder="1" applyAlignment="1">
      <alignment vertical="center"/>
      <protection/>
    </xf>
    <xf numFmtId="188" fontId="1" fillId="0" borderId="9" xfId="17" applyNumberFormat="1" applyFont="1" applyFill="1" applyBorder="1" applyAlignment="1">
      <alignment vertical="center"/>
    </xf>
    <xf numFmtId="38" fontId="1" fillId="0" borderId="9" xfId="17" applyFont="1" applyBorder="1" applyAlignment="1">
      <alignment vertical="center"/>
    </xf>
    <xf numFmtId="188" fontId="1" fillId="0" borderId="3" xfId="17" applyNumberFormat="1" applyFont="1" applyFill="1" applyBorder="1" applyAlignment="1">
      <alignment vertical="center"/>
    </xf>
    <xf numFmtId="38" fontId="1" fillId="0" borderId="3" xfId="17" applyFont="1" applyFill="1" applyBorder="1" applyAlignment="1">
      <alignment vertical="center"/>
    </xf>
    <xf numFmtId="38" fontId="1" fillId="0" borderId="4" xfId="17" applyFont="1" applyFill="1" applyBorder="1" applyAlignment="1">
      <alignment vertical="center"/>
    </xf>
    <xf numFmtId="0" fontId="10" fillId="0" borderId="0" xfId="35" applyFont="1" applyAlignment="1">
      <alignment vertical="center"/>
      <protection/>
    </xf>
    <xf numFmtId="0" fontId="10" fillId="0" borderId="9" xfId="35" applyFont="1" applyBorder="1" applyAlignment="1">
      <alignment vertical="center"/>
      <protection/>
    </xf>
    <xf numFmtId="3" fontId="10" fillId="0" borderId="9" xfId="35" applyNumberFormat="1" applyFont="1" applyBorder="1" applyAlignment="1">
      <alignment vertical="center"/>
      <protection/>
    </xf>
    <xf numFmtId="3" fontId="10" fillId="0" borderId="3" xfId="35" applyNumberFormat="1" applyFont="1" applyBorder="1" applyAlignment="1">
      <alignment vertical="center"/>
      <protection/>
    </xf>
    <xf numFmtId="3" fontId="10" fillId="0" borderId="3" xfId="35" applyNumberFormat="1" applyFont="1" applyFill="1" applyBorder="1" applyAlignment="1">
      <alignment vertical="center"/>
      <protection/>
    </xf>
    <xf numFmtId="3" fontId="10" fillId="0" borderId="4" xfId="35" applyNumberFormat="1" applyFont="1" applyFill="1" applyBorder="1" applyAlignment="1">
      <alignment vertical="center"/>
      <protection/>
    </xf>
    <xf numFmtId="0" fontId="10" fillId="0" borderId="0" xfId="35" applyFont="1" applyFill="1" applyAlignment="1">
      <alignment vertical="center"/>
      <protection/>
    </xf>
    <xf numFmtId="38" fontId="10" fillId="0" borderId="9" xfId="17" applyFont="1" applyBorder="1" applyAlignment="1">
      <alignment vertical="center"/>
    </xf>
    <xf numFmtId="38" fontId="10" fillId="0" borderId="3" xfId="17" applyFont="1" applyFill="1" applyBorder="1" applyAlignment="1">
      <alignment vertical="center"/>
    </xf>
    <xf numFmtId="38" fontId="10" fillId="0" borderId="4" xfId="17" applyFont="1" applyFill="1" applyBorder="1" applyAlignment="1">
      <alignment vertical="center"/>
    </xf>
    <xf numFmtId="196" fontId="1" fillId="0" borderId="0" xfId="35" applyNumberFormat="1" applyFont="1" applyAlignment="1">
      <alignment vertical="center"/>
      <protection/>
    </xf>
    <xf numFmtId="196" fontId="1" fillId="0" borderId="9" xfId="35" applyNumberFormat="1" applyFont="1" applyBorder="1" applyAlignment="1">
      <alignment vertical="center"/>
      <protection/>
    </xf>
    <xf numFmtId="196" fontId="1" fillId="0" borderId="0" xfId="35" applyNumberFormat="1" applyFont="1" applyBorder="1" applyAlignment="1">
      <alignment vertical="center"/>
      <protection/>
    </xf>
    <xf numFmtId="184" fontId="1" fillId="0" borderId="9" xfId="17" applyNumberFormat="1" applyFont="1" applyBorder="1" applyAlignment="1">
      <alignment vertical="center"/>
    </xf>
    <xf numFmtId="196" fontId="1" fillId="0" borderId="0" xfId="35" applyNumberFormat="1" applyFont="1" applyFill="1" applyAlignment="1">
      <alignment vertical="center"/>
      <protection/>
    </xf>
    <xf numFmtId="196" fontId="1" fillId="0" borderId="9" xfId="35" applyNumberFormat="1" applyFont="1" applyFill="1" applyBorder="1" applyAlignment="1">
      <alignment vertical="center"/>
      <protection/>
    </xf>
    <xf numFmtId="0" fontId="1" fillId="0" borderId="0" xfId="35" applyFont="1" applyFill="1" applyBorder="1" applyAlignment="1">
      <alignment vertical="center"/>
      <protection/>
    </xf>
    <xf numFmtId="196" fontId="1" fillId="0" borderId="0" xfId="35" applyNumberFormat="1" applyFont="1" applyFill="1" applyBorder="1" applyAlignment="1">
      <alignment vertical="center"/>
      <protection/>
    </xf>
    <xf numFmtId="196" fontId="1" fillId="0" borderId="4" xfId="35" applyNumberFormat="1" applyFont="1" applyFill="1" applyBorder="1" applyAlignment="1">
      <alignment vertical="center"/>
      <protection/>
    </xf>
    <xf numFmtId="38" fontId="1" fillId="0" borderId="3" xfId="17" applyFont="1" applyFill="1" applyBorder="1" applyAlignment="1">
      <alignment horizontal="right" vertical="center"/>
    </xf>
    <xf numFmtId="0" fontId="10" fillId="0" borderId="9" xfId="35" applyFont="1" applyFill="1" applyBorder="1" applyAlignment="1">
      <alignment horizontal="center" vertical="center"/>
      <protection/>
    </xf>
    <xf numFmtId="0" fontId="10" fillId="0" borderId="3" xfId="35" applyFont="1" applyFill="1" applyBorder="1" applyAlignment="1">
      <alignment vertical="center"/>
      <protection/>
    </xf>
    <xf numFmtId="0" fontId="1" fillId="0" borderId="9" xfId="35" applyFont="1" applyFill="1" applyBorder="1" applyAlignment="1">
      <alignment vertical="center"/>
      <protection/>
    </xf>
    <xf numFmtId="0" fontId="1" fillId="0" borderId="4" xfId="35" applyFont="1" applyFill="1" applyBorder="1" applyAlignment="1">
      <alignment vertical="center"/>
      <protection/>
    </xf>
    <xf numFmtId="0" fontId="1" fillId="0" borderId="3" xfId="35" applyFont="1" applyFill="1" applyBorder="1" applyAlignment="1">
      <alignment vertical="center"/>
      <protection/>
    </xf>
    <xf numFmtId="0" fontId="1" fillId="0" borderId="4" xfId="35" applyFont="1" applyBorder="1" applyAlignment="1">
      <alignment vertical="center"/>
      <protection/>
    </xf>
    <xf numFmtId="0" fontId="1" fillId="0" borderId="3" xfId="35" applyFont="1" applyBorder="1" applyAlignment="1">
      <alignment vertical="center"/>
      <protection/>
    </xf>
    <xf numFmtId="0" fontId="10" fillId="0" borderId="3" xfId="35" applyFont="1" applyBorder="1" applyAlignment="1">
      <alignment vertical="center"/>
      <protection/>
    </xf>
    <xf numFmtId="0" fontId="1" fillId="0" borderId="11" xfId="35" applyFont="1" applyBorder="1" applyAlignment="1">
      <alignment vertical="center"/>
      <protection/>
    </xf>
    <xf numFmtId="0" fontId="1" fillId="0" borderId="32" xfId="35" applyFont="1" applyBorder="1" applyAlignment="1">
      <alignment vertical="center"/>
      <protection/>
    </xf>
    <xf numFmtId="0" fontId="1" fillId="0" borderId="12" xfId="35" applyFont="1" applyBorder="1" applyAlignment="1">
      <alignment vertical="center"/>
      <protection/>
    </xf>
    <xf numFmtId="0" fontId="1" fillId="0" borderId="10" xfId="35" applyFont="1" applyBorder="1" applyAlignment="1">
      <alignment vertical="center"/>
      <protection/>
    </xf>
    <xf numFmtId="197" fontId="1" fillId="0" borderId="0" xfId="35" applyNumberFormat="1" applyFont="1" applyAlignment="1">
      <alignment vertical="center"/>
      <protection/>
    </xf>
    <xf numFmtId="38" fontId="8" fillId="0" borderId="0" xfId="17" applyFont="1" applyAlignment="1">
      <alignment/>
    </xf>
    <xf numFmtId="38" fontId="1" fillId="0" borderId="0" xfId="17" applyFont="1" applyAlignment="1">
      <alignment horizontal="right"/>
    </xf>
    <xf numFmtId="38" fontId="1" fillId="0" borderId="21" xfId="17" applyFont="1" applyBorder="1" applyAlignment="1">
      <alignment horizontal="distributed" vertical="center"/>
    </xf>
    <xf numFmtId="38" fontId="1" fillId="0" borderId="33" xfId="17" applyFont="1" applyBorder="1" applyAlignment="1">
      <alignment horizontal="distributed" vertical="center"/>
    </xf>
    <xf numFmtId="38" fontId="1" fillId="0" borderId="9" xfId="17" applyFont="1" applyBorder="1" applyAlignment="1">
      <alignment/>
    </xf>
    <xf numFmtId="38" fontId="1" fillId="0" borderId="9" xfId="17" applyFont="1" applyBorder="1" applyAlignment="1">
      <alignment horizontal="distributed" vertical="center"/>
    </xf>
    <xf numFmtId="38" fontId="1" fillId="0" borderId="34" xfId="17" applyFont="1" applyBorder="1" applyAlignment="1">
      <alignment horizontal="distributed" vertical="center"/>
    </xf>
    <xf numFmtId="38" fontId="9" fillId="0" borderId="0" xfId="17" applyFont="1" applyBorder="1" applyAlignment="1">
      <alignment vertical="center"/>
    </xf>
    <xf numFmtId="38" fontId="9" fillId="0" borderId="4" xfId="17" applyFont="1" applyBorder="1" applyAlignment="1">
      <alignment horizontal="left" vertical="center"/>
    </xf>
    <xf numFmtId="38" fontId="9" fillId="0" borderId="34" xfId="17" applyFont="1" applyBorder="1" applyAlignment="1">
      <alignment vertical="center"/>
    </xf>
    <xf numFmtId="38" fontId="9" fillId="0" borderId="4" xfId="17" applyFont="1" applyBorder="1" applyAlignment="1">
      <alignment vertical="center"/>
    </xf>
    <xf numFmtId="38" fontId="1" fillId="0" borderId="34" xfId="17" applyFont="1" applyBorder="1" applyAlignment="1">
      <alignment vertical="center"/>
    </xf>
    <xf numFmtId="38" fontId="10" fillId="0" borderId="4" xfId="17" applyFont="1" applyBorder="1" applyAlignment="1">
      <alignment horizontal="distributed" vertical="center"/>
    </xf>
    <xf numFmtId="38" fontId="1" fillId="0" borderId="11" xfId="17" applyFont="1" applyBorder="1" applyAlignment="1">
      <alignment vertical="center"/>
    </xf>
    <xf numFmtId="38" fontId="1" fillId="0" borderId="10" xfId="17" applyFont="1" applyBorder="1" applyAlignment="1">
      <alignment vertical="center"/>
    </xf>
    <xf numFmtId="38" fontId="1" fillId="0" borderId="35" xfId="17" applyFont="1" applyBorder="1" applyAlignment="1">
      <alignment vertical="center"/>
    </xf>
    <xf numFmtId="38" fontId="1" fillId="0" borderId="32" xfId="17" applyFont="1" applyBorder="1" applyAlignment="1">
      <alignment vertical="center"/>
    </xf>
    <xf numFmtId="0" fontId="1" fillId="0" borderId="0" xfId="37" applyFont="1">
      <alignment/>
      <protection/>
    </xf>
    <xf numFmtId="38" fontId="1" fillId="0" borderId="9" xfId="17" applyFont="1" applyFill="1" applyBorder="1" applyAlignment="1">
      <alignment horizontal="distributed" vertical="center"/>
    </xf>
    <xf numFmtId="0" fontId="0" fillId="0" borderId="4" xfId="37" applyBorder="1" applyAlignment="1">
      <alignment horizontal="distributed" vertical="center"/>
      <protection/>
    </xf>
    <xf numFmtId="38" fontId="1" fillId="0" borderId="8" xfId="17" applyFont="1" applyBorder="1" applyAlignment="1">
      <alignment horizontal="right" vertical="center"/>
    </xf>
    <xf numFmtId="38" fontId="1" fillId="0" borderId="8" xfId="17" applyFont="1" applyBorder="1" applyAlignment="1" quotePrefix="1">
      <alignment horizontal="right" vertical="center"/>
    </xf>
    <xf numFmtId="184" fontId="1" fillId="0" borderId="8" xfId="17" applyNumberFormat="1" applyFont="1" applyBorder="1" applyAlignment="1">
      <alignment horizontal="right" vertical="center"/>
    </xf>
    <xf numFmtId="194" fontId="1" fillId="0" borderId="8" xfId="17" applyNumberFormat="1" applyFont="1" applyBorder="1" applyAlignment="1" quotePrefix="1">
      <alignment horizontal="right" vertical="center"/>
    </xf>
    <xf numFmtId="0" fontId="1" fillId="0" borderId="0" xfId="37" applyFont="1" applyBorder="1">
      <alignment/>
      <protection/>
    </xf>
    <xf numFmtId="38" fontId="1" fillId="0" borderId="3" xfId="17" applyFont="1" applyBorder="1" applyAlignment="1" quotePrefix="1">
      <alignment horizontal="right" vertical="center"/>
    </xf>
    <xf numFmtId="184" fontId="1" fillId="0" borderId="3" xfId="17" applyNumberFormat="1" applyFont="1" applyBorder="1" applyAlignment="1">
      <alignment horizontal="right" vertical="center"/>
    </xf>
    <xf numFmtId="194" fontId="1" fillId="0" borderId="3" xfId="17" applyNumberFormat="1" applyFont="1" applyBorder="1" applyAlignment="1" quotePrefix="1">
      <alignment horizontal="right" vertical="center"/>
    </xf>
    <xf numFmtId="0" fontId="9" fillId="0" borderId="0" xfId="37" applyFont="1">
      <alignment/>
      <protection/>
    </xf>
    <xf numFmtId="0" fontId="9" fillId="0" borderId="9" xfId="37" applyFont="1" applyBorder="1">
      <alignment/>
      <protection/>
    </xf>
    <xf numFmtId="38" fontId="9" fillId="0" borderId="4" xfId="17" applyFont="1" applyFill="1" applyBorder="1" applyAlignment="1">
      <alignment horizontal="right" vertical="center"/>
    </xf>
    <xf numFmtId="38" fontId="9" fillId="0" borderId="3" xfId="17" applyFont="1" applyBorder="1" applyAlignment="1" quotePrefix="1">
      <alignment horizontal="right" vertical="center"/>
    </xf>
    <xf numFmtId="184" fontId="9" fillId="0" borderId="3" xfId="17" applyNumberFormat="1" applyFont="1" applyBorder="1" applyAlignment="1">
      <alignment horizontal="right" vertical="center"/>
    </xf>
    <xf numFmtId="194" fontId="9" fillId="0" borderId="3" xfId="17" applyNumberFormat="1" applyFont="1" applyBorder="1" applyAlignment="1" quotePrefix="1">
      <alignment horizontal="right" vertical="center"/>
    </xf>
    <xf numFmtId="0" fontId="9" fillId="0" borderId="0" xfId="37" applyFont="1" applyBorder="1">
      <alignment/>
      <protection/>
    </xf>
    <xf numFmtId="0" fontId="1" fillId="0" borderId="9" xfId="37" applyFont="1" applyBorder="1">
      <alignment/>
      <protection/>
    </xf>
    <xf numFmtId="38" fontId="1" fillId="0" borderId="4" xfId="17" applyFont="1" applyFill="1" applyBorder="1" applyAlignment="1">
      <alignment horizontal="center" vertical="center"/>
    </xf>
    <xf numFmtId="38" fontId="9" fillId="0" borderId="9" xfId="17" applyFont="1" applyFill="1" applyBorder="1" applyAlignment="1">
      <alignment horizontal="distributed" vertical="center"/>
    </xf>
    <xf numFmtId="38" fontId="9" fillId="0" borderId="3" xfId="37" applyNumberFormat="1" applyFont="1" applyBorder="1">
      <alignment/>
      <protection/>
    </xf>
    <xf numFmtId="184" fontId="9" fillId="0" borderId="3" xfId="37" applyNumberFormat="1" applyFont="1" applyBorder="1">
      <alignment/>
      <protection/>
    </xf>
    <xf numFmtId="38" fontId="1" fillId="0" borderId="4" xfId="17" applyFont="1" applyFill="1" applyBorder="1" applyAlignment="1">
      <alignment horizontal="distributed" vertical="center"/>
    </xf>
    <xf numFmtId="184" fontId="1" fillId="0" borderId="3" xfId="37" applyNumberFormat="1" applyFont="1" applyBorder="1">
      <alignment/>
      <protection/>
    </xf>
    <xf numFmtId="38" fontId="1" fillId="0" borderId="3" xfId="37" applyNumberFormat="1" applyFont="1" applyBorder="1">
      <alignment/>
      <protection/>
    </xf>
    <xf numFmtId="38" fontId="1" fillId="0" borderId="0" xfId="17" applyFont="1" applyFill="1" applyBorder="1" applyAlignment="1">
      <alignment horizontal="distributed" vertical="center"/>
    </xf>
    <xf numFmtId="0" fontId="1" fillId="0" borderId="4" xfId="37" applyFont="1" applyBorder="1">
      <alignment/>
      <protection/>
    </xf>
    <xf numFmtId="0" fontId="1" fillId="0" borderId="3" xfId="37" applyFont="1" applyBorder="1">
      <alignment/>
      <protection/>
    </xf>
    <xf numFmtId="38" fontId="9" fillId="0" borderId="3" xfId="17" applyFont="1" applyBorder="1" applyAlignment="1">
      <alignment/>
    </xf>
    <xf numFmtId="184" fontId="9" fillId="0" borderId="3" xfId="17" applyNumberFormat="1" applyFont="1" applyBorder="1" applyAlignment="1">
      <alignment/>
    </xf>
    <xf numFmtId="0" fontId="1" fillId="0" borderId="4" xfId="37" applyFont="1" applyBorder="1" applyAlignment="1">
      <alignment horizontal="distributed" vertical="center"/>
      <protection/>
    </xf>
    <xf numFmtId="38" fontId="1" fillId="0" borderId="3" xfId="17" applyFont="1" applyBorder="1" applyAlignment="1">
      <alignment/>
    </xf>
    <xf numFmtId="184" fontId="1" fillId="0" borderId="3" xfId="17" applyNumberFormat="1" applyFont="1" applyBorder="1" applyAlignment="1">
      <alignment/>
    </xf>
    <xf numFmtId="184" fontId="11" fillId="0" borderId="3" xfId="17" applyNumberFormat="1" applyFont="1" applyBorder="1" applyAlignment="1">
      <alignment/>
    </xf>
    <xf numFmtId="38" fontId="9" fillId="0" borderId="0" xfId="17" applyFont="1" applyAlignment="1">
      <alignment/>
    </xf>
    <xf numFmtId="184" fontId="9" fillId="0" borderId="3" xfId="17" applyNumberFormat="1" applyFont="1" applyFill="1" applyBorder="1" applyAlignment="1">
      <alignment/>
    </xf>
    <xf numFmtId="38" fontId="9" fillId="0" borderId="0" xfId="17" applyFont="1" applyFill="1" applyBorder="1" applyAlignment="1">
      <alignment horizontal="distributed" vertical="center"/>
    </xf>
    <xf numFmtId="0" fontId="11" fillId="0" borderId="3" xfId="37" applyFont="1" applyBorder="1">
      <alignment/>
      <protection/>
    </xf>
    <xf numFmtId="0" fontId="1" fillId="0" borderId="11" xfId="37" applyFont="1" applyBorder="1">
      <alignment/>
      <protection/>
    </xf>
    <xf numFmtId="38" fontId="1" fillId="0" borderId="10" xfId="17" applyFont="1" applyFill="1" applyBorder="1" applyAlignment="1">
      <alignment horizontal="distributed" vertical="center"/>
    </xf>
    <xf numFmtId="38" fontId="1" fillId="0" borderId="12" xfId="17" applyFont="1" applyBorder="1" applyAlignment="1">
      <alignment horizontal="right" vertical="center"/>
    </xf>
    <xf numFmtId="184" fontId="1" fillId="0" borderId="12" xfId="17" applyNumberFormat="1" applyFont="1" applyBorder="1" applyAlignment="1">
      <alignment horizontal="right" vertical="center"/>
    </xf>
    <xf numFmtId="184" fontId="1" fillId="0" borderId="12" xfId="17" applyNumberFormat="1" applyFont="1" applyBorder="1" applyAlignment="1">
      <alignment/>
    </xf>
    <xf numFmtId="38" fontId="1" fillId="0" borderId="12" xfId="37" applyNumberFormat="1" applyFont="1" applyBorder="1">
      <alignment/>
      <protection/>
    </xf>
    <xf numFmtId="176" fontId="7" fillId="0" borderId="0" xfId="38" applyNumberFormat="1" applyFont="1" applyAlignment="1" applyProtection="1">
      <alignment vertical="center"/>
      <protection/>
    </xf>
    <xf numFmtId="176" fontId="7" fillId="0" borderId="0" xfId="38" applyNumberFormat="1" applyFont="1" applyAlignment="1" applyProtection="1">
      <alignment horizontal="center" vertical="center"/>
      <protection/>
    </xf>
    <xf numFmtId="176" fontId="7" fillId="0" borderId="0" xfId="38" applyNumberFormat="1" applyFont="1" applyFill="1" applyAlignment="1" applyProtection="1">
      <alignment horizontal="center" vertical="center"/>
      <protection/>
    </xf>
    <xf numFmtId="176" fontId="8" fillId="0" borderId="0" xfId="38" applyNumberFormat="1" applyFont="1" applyAlignment="1" applyProtection="1">
      <alignment vertical="center"/>
      <protection/>
    </xf>
    <xf numFmtId="176" fontId="15" fillId="0" borderId="0" xfId="38" applyNumberFormat="1" applyFont="1" applyFill="1" applyAlignment="1" applyProtection="1">
      <alignment horizontal="center" vertical="center"/>
      <protection/>
    </xf>
    <xf numFmtId="176" fontId="7" fillId="0" borderId="19" xfId="38" applyNumberFormat="1" applyFont="1" applyFill="1" applyBorder="1" applyAlignment="1" applyProtection="1">
      <alignment horizontal="center" vertical="center"/>
      <protection/>
    </xf>
    <xf numFmtId="176" fontId="1" fillId="0" borderId="19" xfId="38" applyNumberFormat="1" applyFont="1" applyFill="1" applyBorder="1" applyAlignment="1" applyProtection="1">
      <alignment horizontal="center" vertical="center"/>
      <protection/>
    </xf>
    <xf numFmtId="176" fontId="1" fillId="0" borderId="0" xfId="38" applyNumberFormat="1" applyFont="1" applyFill="1" applyAlignment="1" applyProtection="1">
      <alignment horizontal="right" vertical="center"/>
      <protection/>
    </xf>
    <xf numFmtId="176" fontId="1" fillId="0" borderId="0" xfId="38" applyNumberFormat="1" applyFont="1" applyAlignment="1" applyProtection="1">
      <alignment horizontal="center" vertical="center"/>
      <protection/>
    </xf>
    <xf numFmtId="176" fontId="1" fillId="0" borderId="17" xfId="38" applyNumberFormat="1" applyFont="1" applyFill="1" applyBorder="1" applyAlignment="1" applyProtection="1">
      <alignment horizontal="center" vertical="center"/>
      <protection/>
    </xf>
    <xf numFmtId="176" fontId="1" fillId="0" borderId="17" xfId="38" applyNumberFormat="1" applyFont="1" applyBorder="1" applyAlignment="1" applyProtection="1">
      <alignment horizontal="center" vertical="center"/>
      <protection/>
    </xf>
    <xf numFmtId="193" fontId="1" fillId="0" borderId="17" xfId="38" applyNumberFormat="1" applyFont="1" applyFill="1" applyBorder="1" applyAlignment="1" applyProtection="1">
      <alignment horizontal="center" vertical="center"/>
      <protection/>
    </xf>
    <xf numFmtId="176" fontId="1" fillId="0" borderId="17" xfId="38" applyNumberFormat="1" applyFont="1" applyFill="1" applyBorder="1" applyAlignment="1" applyProtection="1">
      <alignment horizontal="center" vertical="center"/>
      <protection locked="0"/>
    </xf>
    <xf numFmtId="176" fontId="1" fillId="0" borderId="36" xfId="38" applyNumberFormat="1" applyFont="1" applyFill="1" applyBorder="1" applyAlignment="1" applyProtection="1">
      <alignment horizontal="center" vertical="center"/>
      <protection/>
    </xf>
    <xf numFmtId="176" fontId="1" fillId="0" borderId="3" xfId="38" applyNumberFormat="1" applyFont="1" applyFill="1" applyBorder="1" applyAlignment="1" applyProtection="1">
      <alignment horizontal="center" vertical="center"/>
      <protection/>
    </xf>
    <xf numFmtId="176" fontId="1" fillId="0" borderId="3" xfId="38" applyNumberFormat="1" applyFont="1" applyBorder="1" applyAlignment="1" applyProtection="1">
      <alignment horizontal="center" vertical="center"/>
      <protection/>
    </xf>
    <xf numFmtId="176" fontId="1" fillId="0" borderId="3" xfId="38" applyNumberFormat="1" applyFont="1" applyFill="1" applyBorder="1" applyAlignment="1" applyProtection="1">
      <alignment horizontal="center" vertical="center"/>
      <protection locked="0"/>
    </xf>
    <xf numFmtId="176" fontId="1" fillId="0" borderId="4" xfId="38" applyNumberFormat="1" applyFont="1" applyFill="1" applyBorder="1" applyAlignment="1" applyProtection="1">
      <alignment horizontal="center" vertical="center"/>
      <protection/>
    </xf>
    <xf numFmtId="176" fontId="1" fillId="0" borderId="5" xfId="38" applyNumberFormat="1" applyFont="1" applyFill="1" applyBorder="1" applyAlignment="1" applyProtection="1">
      <alignment horizontal="center" vertical="center"/>
      <protection/>
    </xf>
    <xf numFmtId="176" fontId="1" fillId="0" borderId="5" xfId="38" applyNumberFormat="1" applyFont="1" applyBorder="1" applyAlignment="1" applyProtection="1">
      <alignment horizontal="center" vertical="center"/>
      <protection/>
    </xf>
    <xf numFmtId="193" fontId="1" fillId="0" borderId="5" xfId="38" applyNumberFormat="1" applyFont="1" applyFill="1" applyBorder="1" applyAlignment="1" applyProtection="1">
      <alignment horizontal="center" vertical="center"/>
      <protection/>
    </xf>
    <xf numFmtId="176" fontId="1" fillId="0" borderId="5" xfId="38" applyNumberFormat="1" applyFont="1" applyFill="1" applyBorder="1" applyAlignment="1" applyProtection="1">
      <alignment horizontal="center" vertical="center"/>
      <protection locked="0"/>
    </xf>
    <xf numFmtId="176" fontId="1" fillId="0" borderId="8" xfId="38" applyNumberFormat="1" applyFont="1" applyBorder="1" applyAlignment="1" applyProtection="1">
      <alignment horizontal="center" vertical="center"/>
      <protection/>
    </xf>
    <xf numFmtId="176" fontId="1" fillId="0" borderId="8" xfId="38" applyNumberFormat="1" applyFont="1" applyFill="1" applyBorder="1" applyAlignment="1" applyProtection="1">
      <alignment horizontal="right" vertical="center"/>
      <protection/>
    </xf>
    <xf numFmtId="176" fontId="1" fillId="0" borderId="8" xfId="38" applyNumberFormat="1" applyFont="1" applyBorder="1" applyAlignment="1" applyProtection="1">
      <alignment horizontal="right" vertical="center"/>
      <protection/>
    </xf>
    <xf numFmtId="176" fontId="1" fillId="0" borderId="7" xfId="38" applyNumberFormat="1" applyFont="1" applyBorder="1" applyAlignment="1" applyProtection="1">
      <alignment horizontal="right" vertical="center"/>
      <protection/>
    </xf>
    <xf numFmtId="176" fontId="9" fillId="0" borderId="0" xfId="38" applyNumberFormat="1" applyFont="1" applyAlignment="1" applyProtection="1">
      <alignment horizontal="center" vertical="center"/>
      <protection/>
    </xf>
    <xf numFmtId="176" fontId="9" fillId="0" borderId="3" xfId="38" applyNumberFormat="1" applyFont="1" applyBorder="1" applyAlignment="1" applyProtection="1">
      <alignment horizontal="distributed" vertical="center"/>
      <protection/>
    </xf>
    <xf numFmtId="176" fontId="10" fillId="0" borderId="3" xfId="38" applyNumberFormat="1" applyFont="1" applyFill="1" applyBorder="1" applyAlignment="1" applyProtection="1">
      <alignment horizontal="right" vertical="center"/>
      <protection/>
    </xf>
    <xf numFmtId="176" fontId="9" fillId="0" borderId="3" xfId="38" applyNumberFormat="1" applyFont="1" applyFill="1" applyBorder="1" applyAlignment="1" applyProtection="1">
      <alignment horizontal="right" vertical="center"/>
      <protection/>
    </xf>
    <xf numFmtId="193" fontId="9" fillId="0" borderId="3" xfId="38" applyNumberFormat="1" applyFont="1" applyBorder="1" applyAlignment="1" applyProtection="1">
      <alignment horizontal="right" vertical="center"/>
      <protection/>
    </xf>
    <xf numFmtId="193" fontId="9" fillId="0" borderId="3" xfId="38" applyNumberFormat="1" applyFont="1" applyFill="1" applyBorder="1" applyAlignment="1" applyProtection="1">
      <alignment horizontal="right" vertical="center"/>
      <protection/>
    </xf>
    <xf numFmtId="193" fontId="9" fillId="0" borderId="9" xfId="38" applyNumberFormat="1" applyFont="1" applyBorder="1" applyAlignment="1" applyProtection="1">
      <alignment horizontal="right" vertical="center"/>
      <protection/>
    </xf>
    <xf numFmtId="176" fontId="9" fillId="0" borderId="4" xfId="38" applyNumberFormat="1" applyFont="1" applyFill="1" applyBorder="1" applyAlignment="1" applyProtection="1">
      <alignment horizontal="center" vertical="center"/>
      <protection/>
    </xf>
    <xf numFmtId="176" fontId="11" fillId="0" borderId="0" xfId="38" applyNumberFormat="1" applyFont="1" applyAlignment="1" applyProtection="1">
      <alignment horizontal="center" vertical="center"/>
      <protection/>
    </xf>
    <xf numFmtId="176" fontId="11" fillId="0" borderId="3" xfId="38" applyNumberFormat="1" applyFont="1" applyBorder="1" applyAlignment="1" applyProtection="1">
      <alignment horizontal="distributed" vertical="center"/>
      <protection/>
    </xf>
    <xf numFmtId="176" fontId="11" fillId="0" borderId="3" xfId="38" applyNumberFormat="1" applyFont="1" applyFill="1" applyBorder="1" applyAlignment="1" applyProtection="1">
      <alignment horizontal="center" vertical="center"/>
      <protection/>
    </xf>
    <xf numFmtId="176" fontId="11" fillId="0" borderId="3" xfId="38" applyNumberFormat="1" applyFont="1" applyBorder="1" applyAlignment="1" applyProtection="1">
      <alignment horizontal="center" vertical="center"/>
      <protection/>
    </xf>
    <xf numFmtId="193" fontId="11" fillId="0" borderId="3" xfId="38" applyNumberFormat="1" applyFont="1" applyFill="1" applyBorder="1" applyAlignment="1" applyProtection="1">
      <alignment horizontal="right" vertical="center"/>
      <protection/>
    </xf>
    <xf numFmtId="193" fontId="11" fillId="0" borderId="9" xfId="38" applyNumberFormat="1" applyFont="1" applyFill="1" applyBorder="1" applyAlignment="1" applyProtection="1">
      <alignment horizontal="center" vertical="center"/>
      <protection/>
    </xf>
    <xf numFmtId="193" fontId="11" fillId="0" borderId="3" xfId="38" applyNumberFormat="1" applyFont="1" applyFill="1" applyBorder="1" applyAlignment="1" applyProtection="1">
      <alignment horizontal="center" vertical="center"/>
      <protection locked="0"/>
    </xf>
    <xf numFmtId="176" fontId="11" fillId="0" borderId="4" xfId="38" applyNumberFormat="1" applyFont="1" applyFill="1" applyBorder="1" applyAlignment="1" applyProtection="1">
      <alignment horizontal="center" vertical="center"/>
      <protection/>
    </xf>
    <xf numFmtId="176" fontId="1" fillId="0" borderId="3" xfId="38" applyNumberFormat="1" applyFont="1" applyBorder="1" applyAlignment="1" applyProtection="1">
      <alignment horizontal="distributed" vertical="center"/>
      <protection/>
    </xf>
    <xf numFmtId="176" fontId="1" fillId="0" borderId="3" xfId="38" applyNumberFormat="1" applyFont="1" applyFill="1" applyBorder="1" applyAlignment="1" applyProtection="1">
      <alignment horizontal="right" vertical="center"/>
      <protection/>
    </xf>
    <xf numFmtId="193" fontId="1" fillId="0" borderId="3" xfId="38" applyNumberFormat="1" applyFont="1" applyBorder="1" applyAlignment="1" applyProtection="1">
      <alignment horizontal="right" vertical="center"/>
      <protection/>
    </xf>
    <xf numFmtId="193" fontId="1" fillId="0" borderId="3" xfId="38" applyNumberFormat="1" applyFont="1" applyFill="1" applyBorder="1" applyAlignment="1" applyProtection="1">
      <alignment horizontal="right" vertical="center"/>
      <protection/>
    </xf>
    <xf numFmtId="193" fontId="1" fillId="0" borderId="9" xfId="38" applyNumberFormat="1" applyFont="1" applyBorder="1" applyAlignment="1" applyProtection="1">
      <alignment horizontal="right" vertical="center"/>
      <protection/>
    </xf>
    <xf numFmtId="193" fontId="1" fillId="0" borderId="3" xfId="38" applyNumberFormat="1" applyFont="1" applyFill="1" applyBorder="1" applyAlignment="1" applyProtection="1">
      <alignment horizontal="right" vertical="center"/>
      <protection locked="0"/>
    </xf>
    <xf numFmtId="193" fontId="1" fillId="0" borderId="9" xfId="38" applyNumberFormat="1" applyFont="1" applyFill="1" applyBorder="1" applyAlignment="1" applyProtection="1">
      <alignment horizontal="center" vertical="center"/>
      <protection/>
    </xf>
    <xf numFmtId="193" fontId="1" fillId="0" borderId="3" xfId="38" applyNumberFormat="1" applyFont="1" applyFill="1" applyBorder="1" applyAlignment="1" applyProtection="1">
      <alignment horizontal="center" vertical="center"/>
      <protection locked="0"/>
    </xf>
    <xf numFmtId="176" fontId="1" fillId="0" borderId="0" xfId="38" applyNumberFormat="1" applyFont="1" applyAlignment="1" applyProtection="1">
      <alignment vertical="center"/>
      <protection/>
    </xf>
    <xf numFmtId="176" fontId="1" fillId="0" borderId="3" xfId="38" applyNumberFormat="1" applyFont="1" applyBorder="1" applyAlignment="1" applyProtection="1">
      <alignment horizontal="right" vertical="center"/>
      <protection/>
    </xf>
    <xf numFmtId="193" fontId="1" fillId="0" borderId="3" xfId="38" applyNumberFormat="1" applyFont="1" applyBorder="1" applyAlignment="1" applyProtection="1">
      <alignment horizontal="right" vertical="center"/>
      <protection locked="0"/>
    </xf>
    <xf numFmtId="176" fontId="1" fillId="0" borderId="37" xfId="38" applyNumberFormat="1" applyFont="1" applyBorder="1" applyAlignment="1" applyProtection="1">
      <alignment horizontal="center" vertical="center"/>
      <protection/>
    </xf>
    <xf numFmtId="176" fontId="1" fillId="0" borderId="22" xfId="38" applyNumberFormat="1" applyFont="1" applyBorder="1" applyAlignment="1" applyProtection="1">
      <alignment horizontal="center" vertical="center"/>
      <protection/>
    </xf>
    <xf numFmtId="176" fontId="1" fillId="0" borderId="0" xfId="38" applyNumberFormat="1" applyFont="1" applyBorder="1" applyAlignment="1" applyProtection="1">
      <alignment vertical="center"/>
      <protection/>
    </xf>
    <xf numFmtId="176" fontId="1" fillId="0" borderId="24" xfId="38" applyNumberFormat="1" applyFont="1" applyBorder="1" applyAlignment="1" applyProtection="1">
      <alignment horizontal="center" vertical="center"/>
      <protection/>
    </xf>
    <xf numFmtId="176" fontId="1" fillId="0" borderId="6" xfId="38" applyNumberFormat="1" applyFont="1" applyBorder="1" applyAlignment="1" applyProtection="1">
      <alignment horizontal="center" vertical="center"/>
      <protection/>
    </xf>
    <xf numFmtId="200" fontId="1" fillId="0" borderId="3" xfId="38" applyNumberFormat="1" applyFont="1" applyBorder="1" applyAlignment="1" applyProtection="1">
      <alignment horizontal="right" vertical="center"/>
      <protection/>
    </xf>
    <xf numFmtId="176" fontId="1" fillId="0" borderId="12" xfId="38" applyNumberFormat="1" applyFont="1" applyBorder="1" applyAlignment="1" applyProtection="1">
      <alignment vertical="center"/>
      <protection/>
    </xf>
    <xf numFmtId="176" fontId="1" fillId="0" borderId="11" xfId="38" applyNumberFormat="1" applyFont="1" applyBorder="1" applyAlignment="1" applyProtection="1">
      <alignment vertical="center"/>
      <protection/>
    </xf>
    <xf numFmtId="176" fontId="1" fillId="0" borderId="0" xfId="38" applyNumberFormat="1" applyFont="1" applyBorder="1" applyAlignment="1" applyProtection="1">
      <alignment horizontal="left" vertical="center"/>
      <protection/>
    </xf>
    <xf numFmtId="176" fontId="1" fillId="0" borderId="0" xfId="38" applyNumberFormat="1" applyFont="1" applyBorder="1" applyAlignment="1" applyProtection="1">
      <alignment horizontal="center" vertical="center"/>
      <protection/>
    </xf>
    <xf numFmtId="176" fontId="1" fillId="0" borderId="38" xfId="38" applyNumberFormat="1" applyFont="1" applyBorder="1" applyAlignment="1" applyProtection="1">
      <alignment horizontal="center" vertical="center"/>
      <protection/>
    </xf>
    <xf numFmtId="176" fontId="7" fillId="0" borderId="0" xfId="38" applyNumberFormat="1" applyFont="1" applyBorder="1" applyAlignment="1" applyProtection="1">
      <alignment horizontal="center" vertical="center"/>
      <protection/>
    </xf>
    <xf numFmtId="176" fontId="7" fillId="0" borderId="39" xfId="38" applyNumberFormat="1" applyFont="1" applyBorder="1" applyAlignment="1" applyProtection="1">
      <alignment horizontal="center" vertical="center"/>
      <protection/>
    </xf>
    <xf numFmtId="176" fontId="1" fillId="0" borderId="0" xfId="38" applyNumberFormat="1" applyFont="1" applyFill="1" applyAlignment="1" applyProtection="1">
      <alignment horizontal="center" vertical="center"/>
      <protection/>
    </xf>
    <xf numFmtId="176" fontId="7" fillId="0" borderId="0" xfId="38" applyNumberFormat="1" applyFont="1" applyBorder="1" applyAlignment="1" applyProtection="1">
      <alignment vertical="center"/>
      <protection/>
    </xf>
    <xf numFmtId="38" fontId="10" fillId="0" borderId="13" xfId="17" applyFont="1" applyBorder="1" applyAlignment="1">
      <alignment horizontal="distributed" vertical="center"/>
    </xf>
    <xf numFmtId="38" fontId="9" fillId="0" borderId="12" xfId="17" applyFont="1" applyBorder="1" applyAlignment="1">
      <alignment horizontal="distributed" vertical="center"/>
    </xf>
    <xf numFmtId="38" fontId="9" fillId="0" borderId="12" xfId="17" applyFont="1" applyBorder="1" applyAlignment="1">
      <alignment horizontal="right" vertical="center"/>
    </xf>
    <xf numFmtId="184" fontId="9" fillId="0" borderId="12" xfId="17" applyNumberFormat="1" applyFont="1" applyBorder="1" applyAlignment="1">
      <alignment horizontal="right" vertical="center"/>
    </xf>
    <xf numFmtId="0" fontId="1" fillId="0" borderId="0" xfId="40" applyFont="1">
      <alignment/>
      <protection/>
    </xf>
    <xf numFmtId="56" fontId="8" fillId="0" borderId="0" xfId="40" applyNumberFormat="1" applyFont="1">
      <alignment/>
      <protection/>
    </xf>
    <xf numFmtId="0" fontId="1" fillId="0" borderId="0" xfId="40" applyFont="1" applyAlignment="1">
      <alignment horizontal="right"/>
      <protection/>
    </xf>
    <xf numFmtId="0" fontId="1" fillId="0" borderId="20" xfId="40" applyFont="1" applyBorder="1" applyAlignment="1">
      <alignment horizontal="centerContinuous" vertical="center"/>
      <protection/>
    </xf>
    <xf numFmtId="0" fontId="1" fillId="0" borderId="21" xfId="40" applyFont="1" applyBorder="1" applyAlignment="1">
      <alignment horizontal="centerContinuous" vertical="center"/>
      <protection/>
    </xf>
    <xf numFmtId="0" fontId="1" fillId="0" borderId="2" xfId="40" applyFont="1" applyBorder="1" applyAlignment="1">
      <alignment horizontal="centerContinuous" vertical="center"/>
      <protection/>
    </xf>
    <xf numFmtId="0" fontId="1" fillId="0" borderId="30" xfId="40" applyFont="1" applyBorder="1" applyAlignment="1">
      <alignment horizontal="centerContinuous" vertical="center"/>
      <protection/>
    </xf>
    <xf numFmtId="0" fontId="1" fillId="0" borderId="13" xfId="40" applyFont="1" applyBorder="1" applyAlignment="1">
      <alignment horizontal="distributed" vertical="center"/>
      <protection/>
    </xf>
    <xf numFmtId="0" fontId="1" fillId="0" borderId="9" xfId="40" applyFont="1" applyBorder="1" applyAlignment="1">
      <alignment horizontal="left" vertical="center"/>
      <protection/>
    </xf>
    <xf numFmtId="184" fontId="1" fillId="0" borderId="0" xfId="17" applyNumberFormat="1" applyFont="1" applyBorder="1" applyAlignment="1">
      <alignment horizontal="right" vertical="center"/>
    </xf>
    <xf numFmtId="38" fontId="1" fillId="0" borderId="4" xfId="17" applyFont="1" applyBorder="1" applyAlignment="1">
      <alignment horizontal="right" vertical="center"/>
    </xf>
    <xf numFmtId="0" fontId="1" fillId="0" borderId="9" xfId="40" applyFont="1" applyBorder="1" applyAlignment="1">
      <alignment horizontal="distributed" vertical="center"/>
      <protection/>
    </xf>
    <xf numFmtId="0" fontId="10" fillId="0" borderId="0" xfId="40" applyFont="1">
      <alignment/>
      <protection/>
    </xf>
    <xf numFmtId="0" fontId="9" fillId="0" borderId="11" xfId="40" applyFont="1" applyBorder="1" applyAlignment="1">
      <alignment horizontal="distributed" vertical="center"/>
      <protection/>
    </xf>
    <xf numFmtId="38" fontId="9" fillId="0" borderId="32" xfId="17" applyFont="1" applyBorder="1" applyAlignment="1">
      <alignment horizontal="right" vertical="center"/>
    </xf>
    <xf numFmtId="184" fontId="9" fillId="0" borderId="32" xfId="17" applyNumberFormat="1" applyFont="1" applyBorder="1" applyAlignment="1">
      <alignment horizontal="right" vertical="center"/>
    </xf>
    <xf numFmtId="38" fontId="9" fillId="0" borderId="10" xfId="17" applyFont="1" applyBorder="1" applyAlignment="1">
      <alignment horizontal="right" vertical="center"/>
    </xf>
    <xf numFmtId="38" fontId="8" fillId="0" borderId="0" xfId="17" applyFont="1" applyAlignment="1">
      <alignment/>
    </xf>
    <xf numFmtId="38" fontId="1" fillId="0" borderId="0" xfId="17" applyFont="1" applyAlignment="1">
      <alignment/>
    </xf>
    <xf numFmtId="0" fontId="1" fillId="0" borderId="0" xfId="41" applyFont="1">
      <alignment/>
      <protection/>
    </xf>
    <xf numFmtId="38" fontId="1" fillId="0" borderId="0" xfId="17" applyFont="1" applyFill="1" applyAlignment="1">
      <alignment/>
    </xf>
    <xf numFmtId="38" fontId="1" fillId="0" borderId="0" xfId="17" applyFont="1" applyFill="1" applyAlignment="1">
      <alignment horizontal="centerContinuous"/>
    </xf>
    <xf numFmtId="38" fontId="1" fillId="0" borderId="0" xfId="17" applyFont="1" applyFill="1" applyBorder="1" applyAlignment="1">
      <alignment/>
    </xf>
    <xf numFmtId="38" fontId="1" fillId="0" borderId="0" xfId="17" applyFont="1" applyFill="1" applyBorder="1" applyAlignment="1">
      <alignment/>
    </xf>
    <xf numFmtId="38" fontId="1" fillId="0" borderId="0" xfId="17" applyFont="1" applyFill="1" applyAlignment="1">
      <alignment horizontal="right"/>
    </xf>
    <xf numFmtId="38" fontId="1" fillId="0" borderId="18" xfId="17" applyFont="1" applyFill="1" applyBorder="1" applyAlignment="1">
      <alignment/>
    </xf>
    <xf numFmtId="38" fontId="1" fillId="0" borderId="20" xfId="17" applyFont="1" applyFill="1" applyBorder="1" applyAlignment="1">
      <alignment/>
    </xf>
    <xf numFmtId="38" fontId="1" fillId="0" borderId="17" xfId="17" applyFont="1" applyFill="1" applyBorder="1" applyAlignment="1">
      <alignment/>
    </xf>
    <xf numFmtId="38" fontId="1" fillId="0" borderId="17" xfId="17" applyFont="1" applyFill="1" applyBorder="1" applyAlignment="1">
      <alignment horizontal="center"/>
    </xf>
    <xf numFmtId="38" fontId="1" fillId="0" borderId="1" xfId="17" applyFont="1" applyFill="1" applyBorder="1" applyAlignment="1">
      <alignment horizontal="center"/>
    </xf>
    <xf numFmtId="38" fontId="1" fillId="0" borderId="9" xfId="17" applyFont="1" applyFill="1" applyBorder="1" applyAlignment="1">
      <alignment horizontal="center"/>
    </xf>
    <xf numFmtId="38" fontId="1" fillId="0" borderId="0" xfId="17" applyFont="1" applyFill="1" applyBorder="1" applyAlignment="1">
      <alignment horizontal="center"/>
    </xf>
    <xf numFmtId="38" fontId="1" fillId="0" borderId="3" xfId="17" applyFont="1" applyFill="1" applyBorder="1" applyAlignment="1">
      <alignment horizontal="center"/>
    </xf>
    <xf numFmtId="38" fontId="1" fillId="0" borderId="8" xfId="17" applyFont="1" applyFill="1" applyBorder="1" applyAlignment="1">
      <alignment horizontal="center" vertical="center"/>
    </xf>
    <xf numFmtId="38" fontId="1" fillId="0" borderId="15" xfId="17" applyFont="1" applyFill="1" applyBorder="1" applyAlignment="1">
      <alignment/>
    </xf>
    <xf numFmtId="38" fontId="1" fillId="0" borderId="25" xfId="17" applyFont="1" applyFill="1" applyBorder="1" applyAlignment="1">
      <alignment/>
    </xf>
    <xf numFmtId="38" fontId="1" fillId="0" borderId="5" xfId="17" applyFont="1" applyFill="1" applyBorder="1" applyAlignment="1">
      <alignment/>
    </xf>
    <xf numFmtId="38" fontId="1" fillId="0" borderId="5" xfId="17" applyFont="1" applyFill="1" applyBorder="1" applyAlignment="1">
      <alignment horizontal="center" vertical="center"/>
    </xf>
    <xf numFmtId="38" fontId="1" fillId="0" borderId="5" xfId="17" applyFont="1" applyFill="1" applyBorder="1" applyAlignment="1">
      <alignment horizontal="center"/>
    </xf>
    <xf numFmtId="0" fontId="7" fillId="0" borderId="4" xfId="41" applyFont="1" applyFill="1" applyBorder="1">
      <alignment/>
      <protection/>
    </xf>
    <xf numFmtId="38" fontId="1" fillId="0" borderId="3" xfId="17" applyFont="1" applyFill="1" applyBorder="1" applyAlignment="1">
      <alignment horizontal="right"/>
    </xf>
    <xf numFmtId="38" fontId="1" fillId="0" borderId="8" xfId="17" applyFont="1" applyFill="1" applyBorder="1" applyAlignment="1">
      <alignment horizontal="right"/>
    </xf>
    <xf numFmtId="38" fontId="9" fillId="0" borderId="4" xfId="17" applyFont="1" applyBorder="1" applyAlignment="1">
      <alignment/>
    </xf>
    <xf numFmtId="38" fontId="9" fillId="0" borderId="3" xfId="17" applyFont="1" applyFill="1" applyBorder="1" applyAlignment="1">
      <alignment horizontal="right"/>
    </xf>
    <xf numFmtId="38" fontId="9" fillId="0" borderId="0" xfId="17" applyFont="1" applyFill="1" applyAlignment="1">
      <alignment/>
    </xf>
    <xf numFmtId="38" fontId="1" fillId="0" borderId="40" xfId="17" applyFont="1" applyFill="1" applyBorder="1" applyAlignment="1">
      <alignment horizontal="right"/>
    </xf>
    <xf numFmtId="38" fontId="1" fillId="0" borderId="41" xfId="17" applyFont="1" applyBorder="1" applyAlignment="1">
      <alignment/>
    </xf>
    <xf numFmtId="38" fontId="1" fillId="0" borderId="5" xfId="17" applyFont="1" applyFill="1" applyBorder="1" applyAlignment="1">
      <alignment horizontal="centerContinuous"/>
    </xf>
    <xf numFmtId="38" fontId="1" fillId="0" borderId="20" xfId="17" applyFont="1" applyFill="1" applyBorder="1" applyAlignment="1">
      <alignment horizontal="centerContinuous"/>
    </xf>
    <xf numFmtId="38" fontId="1" fillId="0" borderId="30" xfId="17" applyFont="1" applyFill="1" applyBorder="1" applyAlignment="1">
      <alignment horizontal="centerContinuous"/>
    </xf>
    <xf numFmtId="38" fontId="1" fillId="0" borderId="24" xfId="17" applyFont="1" applyFill="1" applyBorder="1" applyAlignment="1">
      <alignment horizontal="right"/>
    </xf>
    <xf numFmtId="38" fontId="1" fillId="0" borderId="3" xfId="17" applyFont="1" applyFill="1" applyBorder="1" applyAlignment="1">
      <alignment/>
    </xf>
    <xf numFmtId="38" fontId="1" fillId="0" borderId="4" xfId="17" applyFont="1" applyFill="1" applyBorder="1" applyAlignment="1">
      <alignment horizontal="right"/>
    </xf>
    <xf numFmtId="38" fontId="9" fillId="0" borderId="3" xfId="17" applyFont="1" applyFill="1" applyBorder="1" applyAlignment="1">
      <alignment horizontal="center"/>
    </xf>
    <xf numFmtId="38" fontId="1" fillId="0" borderId="12" xfId="17" applyFont="1" applyFill="1" applyBorder="1" applyAlignment="1">
      <alignment horizontal="right"/>
    </xf>
    <xf numFmtId="38" fontId="1" fillId="0" borderId="10" xfId="17" applyFont="1" applyFill="1" applyBorder="1" applyAlignment="1">
      <alignment horizontal="right"/>
    </xf>
    <xf numFmtId="38" fontId="1" fillId="0" borderId="12" xfId="17" applyFont="1" applyFill="1" applyBorder="1" applyAlignment="1">
      <alignment horizontal="center"/>
    </xf>
    <xf numFmtId="38" fontId="10" fillId="0" borderId="0" xfId="17" applyFont="1" applyFill="1" applyAlignment="1">
      <alignment/>
    </xf>
    <xf numFmtId="38" fontId="1" fillId="0" borderId="1" xfId="17" applyFont="1" applyBorder="1" applyAlignment="1">
      <alignment vertical="center"/>
    </xf>
    <xf numFmtId="38" fontId="1" fillId="0" borderId="2" xfId="17" applyFont="1" applyBorder="1" applyAlignment="1">
      <alignment horizontal="center" vertical="center"/>
    </xf>
    <xf numFmtId="206" fontId="1" fillId="0" borderId="8" xfId="17" applyNumberFormat="1" applyFont="1" applyBorder="1" applyAlignment="1">
      <alignment horizontal="right" vertical="center"/>
    </xf>
    <xf numFmtId="198" fontId="1" fillId="0" borderId="3" xfId="17" applyNumberFormat="1" applyFont="1" applyBorder="1" applyAlignment="1" quotePrefix="1">
      <alignment horizontal="right" vertical="center"/>
    </xf>
    <xf numFmtId="206" fontId="1" fillId="0" borderId="3" xfId="17" applyNumberFormat="1" applyFont="1" applyBorder="1" applyAlignment="1">
      <alignment horizontal="right" vertical="center"/>
    </xf>
    <xf numFmtId="206" fontId="9" fillId="0" borderId="12" xfId="17" applyNumberFormat="1" applyFont="1" applyBorder="1" applyAlignment="1">
      <alignment horizontal="right" vertical="center"/>
    </xf>
    <xf numFmtId="206" fontId="1" fillId="0" borderId="0" xfId="17" applyNumberFormat="1" applyFont="1" applyAlignment="1">
      <alignment horizontal="right" vertical="center"/>
    </xf>
    <xf numFmtId="206" fontId="9" fillId="0" borderId="42" xfId="17" applyNumberFormat="1" applyFont="1" applyBorder="1" applyAlignment="1">
      <alignment horizontal="right" vertical="center"/>
    </xf>
    <xf numFmtId="206" fontId="1" fillId="0" borderId="0" xfId="17" applyNumberFormat="1" applyFont="1" applyBorder="1" applyAlignment="1">
      <alignment horizontal="right" vertical="center"/>
    </xf>
    <xf numFmtId="38" fontId="11" fillId="0" borderId="25" xfId="17" applyFont="1" applyBorder="1" applyAlignment="1">
      <alignment vertical="center"/>
    </xf>
    <xf numFmtId="0" fontId="1" fillId="0" borderId="0" xfId="42" applyFont="1">
      <alignment/>
      <protection/>
    </xf>
    <xf numFmtId="0" fontId="8" fillId="0" borderId="0" xfId="42" applyFont="1" applyAlignment="1">
      <alignment/>
      <protection/>
    </xf>
    <xf numFmtId="0" fontId="1" fillId="0" borderId="0" xfId="42" applyFont="1" applyAlignment="1">
      <alignment horizontal="centerContinuous"/>
      <protection/>
    </xf>
    <xf numFmtId="0" fontId="1" fillId="0" borderId="0" xfId="42" applyFont="1" applyAlignment="1">
      <alignment/>
      <protection/>
    </xf>
    <xf numFmtId="0" fontId="1" fillId="0" borderId="0" xfId="42" applyFont="1" applyBorder="1">
      <alignment/>
      <protection/>
    </xf>
    <xf numFmtId="0" fontId="1" fillId="0" borderId="0" xfId="42" applyFont="1" applyBorder="1" applyAlignment="1">
      <alignment horizontal="centerContinuous"/>
      <protection/>
    </xf>
    <xf numFmtId="0" fontId="1" fillId="0" borderId="0" xfId="42" applyFont="1" applyBorder="1" applyAlignment="1">
      <alignment horizontal="right"/>
      <protection/>
    </xf>
    <xf numFmtId="0" fontId="1" fillId="0" borderId="0" xfId="42" applyFont="1" applyAlignment="1">
      <alignment vertical="center"/>
      <protection/>
    </xf>
    <xf numFmtId="0" fontId="1" fillId="0" borderId="9" xfId="42" applyFont="1" applyBorder="1" applyAlignment="1">
      <alignment vertical="center"/>
      <protection/>
    </xf>
    <xf numFmtId="0" fontId="1" fillId="0" borderId="4" xfId="42" applyFont="1" applyBorder="1" applyAlignment="1">
      <alignment horizontal="center" vertical="center"/>
      <protection/>
    </xf>
    <xf numFmtId="0" fontId="1" fillId="0" borderId="8" xfId="42" applyFont="1" applyBorder="1" applyAlignment="1">
      <alignment horizontal="distributed" vertical="center"/>
      <protection/>
    </xf>
    <xf numFmtId="0" fontId="1" fillId="0" borderId="5" xfId="42" applyFont="1" applyBorder="1" applyAlignment="1">
      <alignment horizontal="distributed" vertical="center"/>
      <protection/>
    </xf>
    <xf numFmtId="0" fontId="1" fillId="0" borderId="9" xfId="42" applyFont="1" applyBorder="1" applyAlignment="1">
      <alignment horizontal="distributed" vertical="center"/>
      <protection/>
    </xf>
    <xf numFmtId="0" fontId="1" fillId="0" borderId="4" xfId="42" applyFont="1" applyBorder="1" applyAlignment="1">
      <alignment horizontal="distributed" vertical="center"/>
      <protection/>
    </xf>
    <xf numFmtId="197" fontId="1" fillId="0" borderId="3" xfId="17" applyNumberFormat="1" applyFont="1" applyBorder="1" applyAlignment="1">
      <alignment horizontal="right" vertical="center"/>
    </xf>
    <xf numFmtId="197" fontId="1" fillId="0" borderId="8" xfId="17" applyNumberFormat="1" applyFont="1" applyBorder="1" applyAlignment="1">
      <alignment vertical="center"/>
    </xf>
    <xf numFmtId="197" fontId="1" fillId="0" borderId="7" xfId="17" applyNumberFormat="1" applyFont="1" applyBorder="1" applyAlignment="1">
      <alignment horizontal="center" vertical="center"/>
    </xf>
    <xf numFmtId="197" fontId="1" fillId="0" borderId="24" xfId="17" applyNumberFormat="1" applyFont="1" applyBorder="1" applyAlignment="1">
      <alignment vertical="center"/>
    </xf>
    <xf numFmtId="197" fontId="1" fillId="0" borderId="3" xfId="17" applyNumberFormat="1" applyFont="1" applyBorder="1" applyAlignment="1">
      <alignment vertical="center"/>
    </xf>
    <xf numFmtId="197" fontId="1" fillId="0" borderId="9" xfId="17" applyNumberFormat="1" applyFont="1" applyBorder="1" applyAlignment="1">
      <alignment horizontal="center" vertical="center"/>
    </xf>
    <xf numFmtId="197" fontId="1" fillId="0" borderId="4" xfId="17" applyNumberFormat="1" applyFont="1" applyBorder="1" applyAlignment="1">
      <alignment vertical="center"/>
    </xf>
    <xf numFmtId="0" fontId="10" fillId="0" borderId="0" xfId="42" applyFont="1" applyAlignment="1">
      <alignment vertical="center"/>
      <protection/>
    </xf>
    <xf numFmtId="0" fontId="9" fillId="0" borderId="4" xfId="42" applyFont="1" applyBorder="1" applyAlignment="1">
      <alignment horizontal="distributed" vertical="center"/>
      <protection/>
    </xf>
    <xf numFmtId="197" fontId="9" fillId="0" borderId="3" xfId="17" applyNumberFormat="1" applyFont="1" applyBorder="1" applyAlignment="1">
      <alignment vertical="center"/>
    </xf>
    <xf numFmtId="197" fontId="9" fillId="0" borderId="3" xfId="17" applyNumberFormat="1" applyFont="1" applyFill="1" applyBorder="1" applyAlignment="1">
      <alignment vertical="center"/>
    </xf>
    <xf numFmtId="197" fontId="9" fillId="0" borderId="9" xfId="17" applyNumberFormat="1" applyFont="1" applyBorder="1" applyAlignment="1">
      <alignment horizontal="center" vertical="center"/>
    </xf>
    <xf numFmtId="197" fontId="9" fillId="0" borderId="4" xfId="17" applyNumberFormat="1" applyFont="1" applyBorder="1" applyAlignment="1">
      <alignment vertical="center"/>
    </xf>
    <xf numFmtId="0" fontId="10" fillId="0" borderId="9" xfId="42" applyFont="1" applyBorder="1" applyAlignment="1">
      <alignment horizontal="distributed" vertical="center"/>
      <protection/>
    </xf>
    <xf numFmtId="197" fontId="10" fillId="0" borderId="3" xfId="17" applyNumberFormat="1" applyFont="1" applyBorder="1" applyAlignment="1">
      <alignment vertical="center"/>
    </xf>
    <xf numFmtId="197" fontId="10" fillId="0" borderId="3" xfId="17" applyNumberFormat="1" applyFont="1" applyFill="1" applyBorder="1" applyAlignment="1">
      <alignment vertical="center"/>
    </xf>
    <xf numFmtId="197" fontId="10" fillId="0" borderId="9" xfId="17" applyNumberFormat="1" applyFont="1" applyBorder="1" applyAlignment="1">
      <alignment horizontal="center" vertical="center"/>
    </xf>
    <xf numFmtId="197" fontId="10" fillId="0" borderId="4" xfId="17" applyNumberFormat="1" applyFont="1" applyBorder="1" applyAlignment="1">
      <alignment vertical="center"/>
    </xf>
    <xf numFmtId="197" fontId="11" fillId="0" borderId="3" xfId="17" applyNumberFormat="1" applyFont="1" applyFill="1" applyBorder="1" applyAlignment="1">
      <alignment vertical="center"/>
    </xf>
    <xf numFmtId="197" fontId="1" fillId="0" borderId="4" xfId="17" applyNumberFormat="1" applyFont="1" applyBorder="1" applyAlignment="1">
      <alignment horizontal="right" vertical="center"/>
    </xf>
    <xf numFmtId="197" fontId="1" fillId="0" borderId="3" xfId="42" applyNumberFormat="1" applyFont="1" applyBorder="1" applyAlignment="1">
      <alignment horizontal="right" vertical="center"/>
      <protection/>
    </xf>
    <xf numFmtId="197" fontId="1" fillId="0" borderId="9" xfId="42" applyNumberFormat="1" applyFont="1" applyBorder="1" applyAlignment="1">
      <alignment horizontal="center" vertical="center"/>
      <protection/>
    </xf>
    <xf numFmtId="197" fontId="1" fillId="0" borderId="4" xfId="42" applyNumberFormat="1" applyFont="1" applyBorder="1" applyAlignment="1">
      <alignment horizontal="right" vertical="center"/>
      <protection/>
    </xf>
    <xf numFmtId="0" fontId="1" fillId="0" borderId="11" xfId="42" applyFont="1" applyBorder="1" applyAlignment="1">
      <alignment vertical="center"/>
      <protection/>
    </xf>
    <xf numFmtId="0" fontId="1" fillId="0" borderId="10" xfId="42" applyFont="1" applyBorder="1" applyAlignment="1">
      <alignment horizontal="distributed" vertical="center"/>
      <protection/>
    </xf>
    <xf numFmtId="197" fontId="1" fillId="0" borderId="12" xfId="17" applyNumberFormat="1" applyFont="1" applyBorder="1" applyAlignment="1">
      <alignment horizontal="right" vertical="center"/>
    </xf>
    <xf numFmtId="197" fontId="1" fillId="0" borderId="11" xfId="17" applyNumberFormat="1" applyFont="1" applyBorder="1" applyAlignment="1">
      <alignment horizontal="center" vertical="center"/>
    </xf>
    <xf numFmtId="197" fontId="1" fillId="0" borderId="10" xfId="17" applyNumberFormat="1" applyFont="1" applyBorder="1" applyAlignment="1">
      <alignment horizontal="right" vertical="center"/>
    </xf>
    <xf numFmtId="0" fontId="1" fillId="0" borderId="0" xfId="43" applyFont="1" applyAlignment="1">
      <alignment vertical="center"/>
      <protection/>
    </xf>
    <xf numFmtId="0" fontId="1" fillId="0" borderId="0" xfId="43" applyFont="1" applyFill="1" applyAlignment="1">
      <alignment vertical="center"/>
      <protection/>
    </xf>
    <xf numFmtId="0" fontId="8" fillId="0" borderId="0" xfId="43" applyFont="1" applyAlignment="1">
      <alignment vertical="center"/>
      <protection/>
    </xf>
    <xf numFmtId="0" fontId="1" fillId="0" borderId="0" xfId="43" applyFont="1" applyAlignment="1">
      <alignment horizontal="right" vertical="center"/>
      <protection/>
    </xf>
    <xf numFmtId="0" fontId="1" fillId="0" borderId="0" xfId="43" applyFont="1" applyBorder="1" applyAlignment="1">
      <alignment vertical="center"/>
      <protection/>
    </xf>
    <xf numFmtId="0" fontId="1" fillId="0" borderId="6" xfId="43" applyFont="1" applyBorder="1" applyAlignment="1">
      <alignment horizontal="center" vertical="center"/>
      <protection/>
    </xf>
    <xf numFmtId="0" fontId="1" fillId="0" borderId="5" xfId="43" applyFont="1" applyBorder="1" applyAlignment="1">
      <alignment horizontal="center" vertical="center"/>
      <protection/>
    </xf>
    <xf numFmtId="0" fontId="1" fillId="0" borderId="5" xfId="43" applyFont="1" applyFill="1" applyBorder="1" applyAlignment="1">
      <alignment horizontal="center" vertical="center"/>
      <protection/>
    </xf>
    <xf numFmtId="0" fontId="9" fillId="0" borderId="0" xfId="43" applyFont="1" applyAlignment="1">
      <alignment vertical="center"/>
      <protection/>
    </xf>
    <xf numFmtId="3" fontId="9" fillId="0" borderId="8" xfId="43" applyNumberFormat="1" applyFont="1" applyBorder="1" applyAlignment="1">
      <alignment vertical="center"/>
      <protection/>
    </xf>
    <xf numFmtId="207" fontId="9" fillId="0" borderId="8" xfId="43" applyNumberFormat="1" applyFont="1" applyBorder="1" applyAlignment="1">
      <alignment vertical="center"/>
      <protection/>
    </xf>
    <xf numFmtId="0" fontId="1" fillId="0" borderId="9" xfId="43" applyFont="1" applyBorder="1" applyAlignment="1">
      <alignment vertical="center"/>
      <protection/>
    </xf>
    <xf numFmtId="0" fontId="1" fillId="0" borderId="4" xfId="43" applyFont="1" applyBorder="1" applyAlignment="1">
      <alignment vertical="center"/>
      <protection/>
    </xf>
    <xf numFmtId="3" fontId="1" fillId="0" borderId="3" xfId="43" applyNumberFormat="1" applyFont="1" applyBorder="1" applyAlignment="1">
      <alignment vertical="center"/>
      <protection/>
    </xf>
    <xf numFmtId="207" fontId="1" fillId="0" borderId="3" xfId="43" applyNumberFormat="1" applyFont="1" applyBorder="1" applyAlignment="1">
      <alignment vertical="center"/>
      <protection/>
    </xf>
    <xf numFmtId="0" fontId="1" fillId="0" borderId="0" xfId="43" applyFont="1" applyBorder="1" applyAlignment="1">
      <alignment horizontal="distributed" vertical="center"/>
      <protection/>
    </xf>
    <xf numFmtId="0" fontId="1" fillId="0" borderId="4" xfId="43" applyFont="1" applyBorder="1" applyAlignment="1">
      <alignment horizontal="distributed" vertical="center"/>
      <protection/>
    </xf>
    <xf numFmtId="0" fontId="1" fillId="0" borderId="11" xfId="43" applyFont="1" applyBorder="1" applyAlignment="1">
      <alignment vertical="center"/>
      <protection/>
    </xf>
    <xf numFmtId="0" fontId="1" fillId="0" borderId="32" xfId="43" applyFont="1" applyBorder="1" applyAlignment="1">
      <alignment vertical="center"/>
      <protection/>
    </xf>
    <xf numFmtId="0" fontId="1" fillId="0" borderId="10" xfId="43" applyFont="1" applyBorder="1" applyAlignment="1">
      <alignment horizontal="distributed" vertical="center"/>
      <protection/>
    </xf>
    <xf numFmtId="207" fontId="1" fillId="0" borderId="12" xfId="43" applyNumberFormat="1" applyFont="1" applyBorder="1" applyAlignment="1">
      <alignment vertical="center"/>
      <protection/>
    </xf>
    <xf numFmtId="0" fontId="1" fillId="0" borderId="0" xfId="43" applyFont="1" applyFill="1" applyBorder="1" applyAlignment="1">
      <alignment vertical="center"/>
      <protection/>
    </xf>
    <xf numFmtId="0" fontId="1" fillId="0" borderId="0" xfId="44" applyFont="1" applyAlignment="1">
      <alignment vertical="center"/>
      <protection/>
    </xf>
    <xf numFmtId="0" fontId="8" fillId="0" borderId="0" xfId="44" applyFont="1" applyAlignment="1">
      <alignment vertical="center"/>
      <protection/>
    </xf>
    <xf numFmtId="0" fontId="1" fillId="0" borderId="0" xfId="44" applyFont="1" applyAlignment="1">
      <alignment horizontal="right" vertical="center"/>
      <protection/>
    </xf>
    <xf numFmtId="0" fontId="1" fillId="0" borderId="13" xfId="44" applyFont="1" applyBorder="1" applyAlignment="1">
      <alignment horizontal="center" vertical="center"/>
      <protection/>
    </xf>
    <xf numFmtId="0" fontId="9" fillId="0" borderId="0" xfId="44" applyFont="1" applyAlignment="1">
      <alignment vertical="center"/>
      <protection/>
    </xf>
    <xf numFmtId="3" fontId="9" fillId="0" borderId="8" xfId="44" applyNumberFormat="1" applyFont="1" applyBorder="1" applyAlignment="1">
      <alignment vertical="center"/>
      <protection/>
    </xf>
    <xf numFmtId="178" fontId="9" fillId="0" borderId="8" xfId="44" applyNumberFormat="1" applyFont="1" applyBorder="1" applyAlignment="1">
      <alignment vertical="center"/>
      <protection/>
    </xf>
    <xf numFmtId="0" fontId="1" fillId="0" borderId="9" xfId="44" applyFont="1" applyBorder="1" applyAlignment="1">
      <alignment vertical="center"/>
      <protection/>
    </xf>
    <xf numFmtId="0" fontId="1" fillId="0" borderId="0" xfId="44" applyFont="1" applyBorder="1" applyAlignment="1">
      <alignment vertical="center"/>
      <protection/>
    </xf>
    <xf numFmtId="0" fontId="1" fillId="0" borderId="4" xfId="44" applyFont="1" applyBorder="1" applyAlignment="1">
      <alignment horizontal="right" vertical="center"/>
      <protection/>
    </xf>
    <xf numFmtId="3" fontId="1" fillId="0" borderId="3" xfId="44" applyNumberFormat="1" applyFont="1" applyBorder="1" applyAlignment="1">
      <alignment vertical="center"/>
      <protection/>
    </xf>
    <xf numFmtId="196" fontId="1" fillId="0" borderId="3" xfId="44" applyNumberFormat="1" applyFont="1" applyBorder="1" applyAlignment="1">
      <alignment vertical="center"/>
      <protection/>
    </xf>
    <xf numFmtId="0" fontId="1" fillId="0" borderId="0" xfId="44" applyFont="1" applyBorder="1" applyAlignment="1">
      <alignment horizontal="distributed" vertical="center"/>
      <protection/>
    </xf>
    <xf numFmtId="0" fontId="1" fillId="0" borderId="4" xfId="44" applyFont="1" applyBorder="1" applyAlignment="1">
      <alignment horizontal="distributed" vertical="center"/>
      <protection/>
    </xf>
    <xf numFmtId="0" fontId="1" fillId="0" borderId="11" xfId="44" applyFont="1" applyBorder="1" applyAlignment="1">
      <alignment vertical="center"/>
      <protection/>
    </xf>
    <xf numFmtId="0" fontId="1" fillId="0" borderId="32" xfId="44" applyFont="1" applyBorder="1" applyAlignment="1">
      <alignment vertical="center"/>
      <protection/>
    </xf>
    <xf numFmtId="0" fontId="1" fillId="0" borderId="10" xfId="44" applyFont="1" applyBorder="1" applyAlignment="1">
      <alignment horizontal="distributed" vertical="center"/>
      <protection/>
    </xf>
    <xf numFmtId="3" fontId="1" fillId="0" borderId="12" xfId="44" applyNumberFormat="1" applyFont="1" applyBorder="1" applyAlignment="1">
      <alignment vertical="center"/>
      <protection/>
    </xf>
    <xf numFmtId="196" fontId="1" fillId="0" borderId="12" xfId="44" applyNumberFormat="1" applyFont="1" applyBorder="1" applyAlignment="1">
      <alignment vertical="center"/>
      <protection/>
    </xf>
    <xf numFmtId="0" fontId="1" fillId="0" borderId="0" xfId="45" applyFont="1">
      <alignment/>
      <protection/>
    </xf>
    <xf numFmtId="0" fontId="8" fillId="0" borderId="0" xfId="45" applyFont="1" applyAlignment="1">
      <alignment horizontal="left"/>
      <protection/>
    </xf>
    <xf numFmtId="0" fontId="1" fillId="0" borderId="0" xfId="45" applyFont="1" applyAlignment="1">
      <alignment horizontal="centerContinuous"/>
      <protection/>
    </xf>
    <xf numFmtId="0" fontId="1" fillId="0" borderId="0" xfId="45" applyFont="1" applyBorder="1" applyAlignment="1">
      <alignment horizontal="right"/>
      <protection/>
    </xf>
    <xf numFmtId="0" fontId="1" fillId="0" borderId="0" xfId="45" applyFont="1" applyBorder="1">
      <alignment/>
      <protection/>
    </xf>
    <xf numFmtId="0" fontId="1" fillId="0" borderId="17" xfId="45" applyFont="1" applyBorder="1" applyAlignment="1">
      <alignment horizontal="center"/>
      <protection/>
    </xf>
    <xf numFmtId="0" fontId="1" fillId="0" borderId="21" xfId="45" applyFont="1" applyBorder="1" applyAlignment="1">
      <alignment horizontal="centerContinuous" vertical="center"/>
      <protection/>
    </xf>
    <xf numFmtId="0" fontId="1" fillId="0" borderId="33" xfId="45" applyFont="1" applyBorder="1" applyAlignment="1">
      <alignment horizontal="centerContinuous" vertical="center"/>
      <protection/>
    </xf>
    <xf numFmtId="0" fontId="1" fillId="0" borderId="2" xfId="45" applyFont="1" applyBorder="1" applyAlignment="1">
      <alignment horizontal="centerContinuous" vertical="center"/>
      <protection/>
    </xf>
    <xf numFmtId="0" fontId="1" fillId="0" borderId="17" xfId="45" applyFont="1" applyBorder="1" applyAlignment="1">
      <alignment vertical="center"/>
      <protection/>
    </xf>
    <xf numFmtId="0" fontId="1" fillId="0" borderId="17" xfId="45" applyFont="1" applyBorder="1" applyAlignment="1">
      <alignment horizontal="center" vertical="center"/>
      <protection/>
    </xf>
    <xf numFmtId="0" fontId="1" fillId="0" borderId="3" xfId="45" applyFont="1" applyBorder="1" applyAlignment="1">
      <alignment horizontal="center" vertical="center"/>
      <protection/>
    </xf>
    <xf numFmtId="0" fontId="1" fillId="0" borderId="8" xfId="45" applyFont="1" applyBorder="1" applyAlignment="1">
      <alignment horizontal="center" vertical="center"/>
      <protection/>
    </xf>
    <xf numFmtId="0" fontId="1" fillId="0" borderId="4" xfId="45" applyFont="1" applyBorder="1" applyAlignment="1">
      <alignment horizontal="center" vertical="center"/>
      <protection/>
    </xf>
    <xf numFmtId="0" fontId="1" fillId="0" borderId="5" xfId="45" applyFont="1" applyBorder="1" applyAlignment="1">
      <alignment horizontal="center" vertical="center"/>
      <protection/>
    </xf>
    <xf numFmtId="0" fontId="1" fillId="0" borderId="6" xfId="45" applyFont="1" applyBorder="1" applyAlignment="1">
      <alignment horizontal="center" vertical="center"/>
      <protection/>
    </xf>
    <xf numFmtId="0" fontId="1" fillId="0" borderId="5" xfId="45" applyFont="1" applyBorder="1" applyAlignment="1">
      <alignment horizontal="center"/>
      <protection/>
    </xf>
    <xf numFmtId="0" fontId="1" fillId="0" borderId="13" xfId="45" applyFont="1" applyBorder="1" applyAlignment="1">
      <alignment horizontal="center" vertical="center"/>
      <protection/>
    </xf>
    <xf numFmtId="0" fontId="1" fillId="0" borderId="5" xfId="45" applyFont="1" applyBorder="1" applyAlignment="1">
      <alignment vertical="center"/>
      <protection/>
    </xf>
    <xf numFmtId="0" fontId="1" fillId="0" borderId="13" xfId="45" applyFont="1" applyBorder="1" applyAlignment="1">
      <alignment horizontal="center"/>
      <protection/>
    </xf>
    <xf numFmtId="0" fontId="9" fillId="0" borderId="0" xfId="45" applyFont="1" applyBorder="1">
      <alignment/>
      <protection/>
    </xf>
    <xf numFmtId="0" fontId="9" fillId="0" borderId="3" xfId="45" applyFont="1" applyBorder="1" applyAlignment="1">
      <alignment horizontal="distributed"/>
      <protection/>
    </xf>
    <xf numFmtId="0" fontId="9" fillId="0" borderId="0" xfId="45" applyFont="1" applyFill="1" applyBorder="1">
      <alignment/>
      <protection/>
    </xf>
    <xf numFmtId="0" fontId="9" fillId="0" borderId="8" xfId="45" applyFont="1" applyFill="1" applyBorder="1">
      <alignment/>
      <protection/>
    </xf>
    <xf numFmtId="0" fontId="9" fillId="0" borderId="4" xfId="45" applyFont="1" applyFill="1" applyBorder="1">
      <alignment/>
      <protection/>
    </xf>
    <xf numFmtId="0" fontId="9" fillId="0" borderId="0" xfId="45" applyFont="1">
      <alignment/>
      <protection/>
    </xf>
    <xf numFmtId="0" fontId="1" fillId="0" borderId="3" xfId="45" applyFont="1" applyBorder="1" applyAlignment="1">
      <alignment horizontal="center"/>
      <protection/>
    </xf>
    <xf numFmtId="0" fontId="1" fillId="0" borderId="0" xfId="45" applyFont="1" applyFill="1" applyBorder="1">
      <alignment/>
      <protection/>
    </xf>
    <xf numFmtId="0" fontId="1" fillId="0" borderId="3" xfId="45" applyFont="1" applyFill="1" applyBorder="1">
      <alignment/>
      <protection/>
    </xf>
    <xf numFmtId="0" fontId="1" fillId="0" borderId="4" xfId="45" applyFont="1" applyFill="1" applyBorder="1">
      <alignment/>
      <protection/>
    </xf>
    <xf numFmtId="0" fontId="1" fillId="0" borderId="3" xfId="45" applyFont="1" applyBorder="1" applyAlignment="1">
      <alignment horizontal="distributed"/>
      <protection/>
    </xf>
    <xf numFmtId="0" fontId="1" fillId="0" borderId="3" xfId="45" applyFont="1" applyFill="1" applyBorder="1" applyAlignment="1">
      <alignment horizontal="right"/>
      <protection/>
    </xf>
    <xf numFmtId="0" fontId="1" fillId="0" borderId="0" xfId="45" applyFont="1" applyFill="1" applyBorder="1" applyAlignment="1">
      <alignment horizontal="right"/>
      <protection/>
    </xf>
    <xf numFmtId="0" fontId="1" fillId="0" borderId="4" xfId="45" applyFont="1" applyFill="1" applyBorder="1" applyAlignment="1">
      <alignment horizontal="right"/>
      <protection/>
    </xf>
    <xf numFmtId="0" fontId="1" fillId="0" borderId="12" xfId="45" applyFont="1" applyBorder="1" applyAlignment="1">
      <alignment horizontal="distributed"/>
      <protection/>
    </xf>
    <xf numFmtId="0" fontId="1" fillId="0" borderId="32" xfId="45" applyFont="1" applyFill="1" applyBorder="1" applyAlignment="1">
      <alignment horizontal="right"/>
      <protection/>
    </xf>
    <xf numFmtId="0" fontId="1" fillId="0" borderId="12" xfId="45" applyFont="1" applyFill="1" applyBorder="1" applyAlignment="1">
      <alignment horizontal="right"/>
      <protection/>
    </xf>
    <xf numFmtId="0" fontId="1" fillId="0" borderId="12" xfId="45" applyFont="1" applyFill="1" applyBorder="1">
      <alignment/>
      <protection/>
    </xf>
    <xf numFmtId="0" fontId="1" fillId="0" borderId="10" xfId="45" applyFont="1" applyFill="1" applyBorder="1" applyAlignment="1">
      <alignment horizontal="right"/>
      <protection/>
    </xf>
    <xf numFmtId="38" fontId="17" fillId="0" borderId="0" xfId="17" applyFont="1" applyAlignment="1">
      <alignment horizontal="right" vertical="center"/>
    </xf>
    <xf numFmtId="38" fontId="1" fillId="0" borderId="21" xfId="17" applyFont="1" applyBorder="1" applyAlignment="1">
      <alignment horizontal="center" vertical="center"/>
    </xf>
    <xf numFmtId="176" fontId="1" fillId="0" borderId="9" xfId="17" applyNumberFormat="1" applyFont="1" applyBorder="1" applyAlignment="1">
      <alignment vertical="center"/>
    </xf>
    <xf numFmtId="176" fontId="1" fillId="0" borderId="3" xfId="17" applyNumberFormat="1" applyFont="1" applyBorder="1" applyAlignment="1">
      <alignment vertical="center"/>
    </xf>
    <xf numFmtId="38" fontId="9" fillId="0" borderId="0" xfId="17" applyFont="1" applyBorder="1" applyAlignment="1">
      <alignment horizontal="distributed" vertical="center"/>
    </xf>
    <xf numFmtId="38" fontId="1" fillId="0" borderId="9" xfId="17" applyFont="1" applyBorder="1" applyAlignment="1">
      <alignment horizontal="left" vertical="center"/>
    </xf>
    <xf numFmtId="0" fontId="1" fillId="0" borderId="4" xfId="46" applyFont="1" applyBorder="1" applyAlignment="1">
      <alignment horizontal="distributed" vertical="center"/>
      <protection/>
    </xf>
    <xf numFmtId="0" fontId="1" fillId="0" borderId="9" xfId="46" applyFont="1" applyBorder="1" applyAlignment="1">
      <alignment horizontal="left" vertical="center"/>
      <protection/>
    </xf>
    <xf numFmtId="0" fontId="1" fillId="0" borderId="0" xfId="46" applyFont="1" applyBorder="1" applyAlignment="1">
      <alignment horizontal="left" vertical="center"/>
      <protection/>
    </xf>
    <xf numFmtId="0" fontId="1" fillId="0" borderId="9" xfId="46" applyFont="1" applyBorder="1" applyAlignment="1">
      <alignment vertical="center"/>
      <protection/>
    </xf>
    <xf numFmtId="0" fontId="1" fillId="0" borderId="0" xfId="46" applyFont="1" applyBorder="1" applyAlignment="1">
      <alignment vertical="center"/>
      <protection/>
    </xf>
    <xf numFmtId="38" fontId="1" fillId="0" borderId="4" xfId="17" applyFont="1" applyBorder="1" applyAlignment="1">
      <alignment horizontal="left" vertical="center"/>
    </xf>
    <xf numFmtId="0" fontId="1" fillId="0" borderId="11" xfId="46" applyFont="1" applyBorder="1" applyAlignment="1">
      <alignment vertical="center"/>
      <protection/>
    </xf>
    <xf numFmtId="0" fontId="1" fillId="0" borderId="32" xfId="46" applyFont="1" applyBorder="1" applyAlignment="1">
      <alignment vertical="center"/>
      <protection/>
    </xf>
    <xf numFmtId="0" fontId="1" fillId="0" borderId="10" xfId="46" applyFont="1" applyBorder="1" applyAlignment="1">
      <alignment horizontal="distributed" vertical="center"/>
      <protection/>
    </xf>
    <xf numFmtId="0" fontId="1" fillId="0" borderId="0" xfId="47" applyFont="1">
      <alignment/>
      <protection/>
    </xf>
    <xf numFmtId="0" fontId="8" fillId="0" borderId="0" xfId="47" applyFont="1">
      <alignment/>
      <protection/>
    </xf>
    <xf numFmtId="0" fontId="10" fillId="0" borderId="0" xfId="47" applyFont="1">
      <alignment/>
      <protection/>
    </xf>
    <xf numFmtId="0" fontId="10" fillId="0" borderId="0" xfId="47" applyFont="1" applyAlignment="1">
      <alignment horizontal="right"/>
      <protection/>
    </xf>
    <xf numFmtId="0" fontId="1" fillId="0" borderId="0" xfId="47" applyFont="1" applyAlignment="1">
      <alignment vertical="center"/>
      <protection/>
    </xf>
    <xf numFmtId="0" fontId="1" fillId="0" borderId="33" xfId="47" applyFont="1" applyBorder="1" applyAlignment="1">
      <alignment horizontal="centerContinuous" vertical="center"/>
      <protection/>
    </xf>
    <xf numFmtId="0" fontId="1" fillId="0" borderId="2" xfId="47" applyFont="1" applyBorder="1" applyAlignment="1">
      <alignment horizontal="centerContinuous" vertical="center"/>
      <protection/>
    </xf>
    <xf numFmtId="0" fontId="1" fillId="0" borderId="6" xfId="47" applyFont="1" applyBorder="1" applyAlignment="1">
      <alignment horizontal="center" vertical="center"/>
      <protection/>
    </xf>
    <xf numFmtId="0" fontId="1" fillId="0" borderId="5" xfId="47" applyFont="1" applyBorder="1" applyAlignment="1">
      <alignment horizontal="center" vertical="center"/>
      <protection/>
    </xf>
    <xf numFmtId="0" fontId="9" fillId="0" borderId="0" xfId="47" applyFont="1" applyAlignment="1">
      <alignment vertical="center"/>
      <protection/>
    </xf>
    <xf numFmtId="3" fontId="9" fillId="0" borderId="4" xfId="47" applyNumberFormat="1" applyFont="1" applyBorder="1" applyAlignment="1">
      <alignment vertical="center"/>
      <protection/>
    </xf>
    <xf numFmtId="178" fontId="9" fillId="0" borderId="3" xfId="47" applyNumberFormat="1" applyFont="1" applyBorder="1" applyAlignment="1">
      <alignment vertical="center"/>
      <protection/>
    </xf>
    <xf numFmtId="3" fontId="9" fillId="0" borderId="3" xfId="47" applyNumberFormat="1" applyFont="1" applyBorder="1" applyAlignment="1">
      <alignment vertical="center"/>
      <protection/>
    </xf>
    <xf numFmtId="0" fontId="1" fillId="0" borderId="9" xfId="47" applyFont="1" applyBorder="1">
      <alignment/>
      <protection/>
    </xf>
    <xf numFmtId="0" fontId="1" fillId="0" borderId="4" xfId="47" applyFont="1" applyBorder="1">
      <alignment/>
      <protection/>
    </xf>
    <xf numFmtId="3" fontId="1" fillId="0" borderId="4" xfId="47" applyNumberFormat="1" applyFont="1" applyBorder="1">
      <alignment/>
      <protection/>
    </xf>
    <xf numFmtId="207" fontId="1" fillId="0" borderId="4" xfId="47" applyNumberFormat="1" applyFont="1" applyBorder="1">
      <alignment/>
      <protection/>
    </xf>
    <xf numFmtId="3" fontId="1" fillId="0" borderId="3" xfId="47" applyNumberFormat="1" applyFont="1" applyBorder="1">
      <alignment/>
      <protection/>
    </xf>
    <xf numFmtId="0" fontId="1" fillId="0" borderId="9" xfId="47" applyFont="1" applyBorder="1" applyAlignment="1">
      <alignment vertical="center"/>
      <protection/>
    </xf>
    <xf numFmtId="0" fontId="1" fillId="0" borderId="4" xfId="47" applyFont="1" applyBorder="1" applyAlignment="1">
      <alignment horizontal="distributed" vertical="center"/>
      <protection/>
    </xf>
    <xf numFmtId="3" fontId="1" fillId="0" borderId="4" xfId="47" applyNumberFormat="1" applyFont="1" applyBorder="1" applyAlignment="1">
      <alignment vertical="center"/>
      <protection/>
    </xf>
    <xf numFmtId="207" fontId="1" fillId="0" borderId="4" xfId="47" applyNumberFormat="1" applyFont="1" applyBorder="1" applyAlignment="1">
      <alignment vertical="center"/>
      <protection/>
    </xf>
    <xf numFmtId="3" fontId="1" fillId="0" borderId="3" xfId="47" applyNumberFormat="1" applyFont="1" applyBorder="1" applyAlignment="1">
      <alignment vertical="center"/>
      <protection/>
    </xf>
    <xf numFmtId="194" fontId="1" fillId="0" borderId="0" xfId="47" applyNumberFormat="1" applyFont="1" applyAlignment="1">
      <alignment vertical="center"/>
      <protection/>
    </xf>
    <xf numFmtId="201" fontId="1" fillId="0" borderId="0" xfId="47" applyNumberFormat="1" applyFont="1" applyAlignment="1">
      <alignment vertical="center"/>
      <protection/>
    </xf>
    <xf numFmtId="3" fontId="1" fillId="0" borderId="4" xfId="47" applyNumberFormat="1" applyFont="1" applyBorder="1" applyAlignment="1">
      <alignment horizontal="right" vertical="center"/>
      <protection/>
    </xf>
    <xf numFmtId="3" fontId="1" fillId="0" borderId="3" xfId="47" applyNumberFormat="1" applyFont="1" applyBorder="1" applyAlignment="1">
      <alignment horizontal="right" vertical="center"/>
      <protection/>
    </xf>
    <xf numFmtId="207" fontId="1" fillId="0" borderId="3" xfId="47" applyNumberFormat="1" applyFont="1" applyBorder="1" applyAlignment="1">
      <alignment horizontal="right" vertical="center"/>
      <protection/>
    </xf>
    <xf numFmtId="3" fontId="9" fillId="0" borderId="10" xfId="47" applyNumberFormat="1" applyFont="1" applyBorder="1" applyAlignment="1">
      <alignment vertical="center"/>
      <protection/>
    </xf>
    <xf numFmtId="207" fontId="9" fillId="0" borderId="10" xfId="47" applyNumberFormat="1" applyFont="1" applyBorder="1" applyAlignment="1">
      <alignment vertical="center"/>
      <protection/>
    </xf>
    <xf numFmtId="3" fontId="9" fillId="0" borderId="12" xfId="47" applyNumberFormat="1" applyFont="1" applyBorder="1" applyAlignment="1">
      <alignment vertical="center"/>
      <protection/>
    </xf>
    <xf numFmtId="208" fontId="8" fillId="0" borderId="0" xfId="17" applyNumberFormat="1" applyFont="1" applyFill="1" applyAlignment="1">
      <alignment horizontal="left"/>
    </xf>
    <xf numFmtId="38" fontId="10" fillId="0" borderId="0" xfId="17" applyFont="1" applyFill="1" applyBorder="1" applyAlignment="1">
      <alignment horizontal="right"/>
    </xf>
    <xf numFmtId="38" fontId="1" fillId="0" borderId="0" xfId="17" applyFont="1" applyFill="1" applyAlignment="1">
      <alignment horizontal="center"/>
    </xf>
    <xf numFmtId="38" fontId="1" fillId="0" borderId="9" xfId="17" applyFont="1" applyFill="1" applyBorder="1" applyAlignment="1">
      <alignment/>
    </xf>
    <xf numFmtId="38" fontId="1" fillId="0" borderId="0" xfId="17" applyFont="1" applyFill="1" applyBorder="1" applyAlignment="1">
      <alignment horizontal="right" shrinkToFit="1"/>
    </xf>
    <xf numFmtId="38" fontId="9" fillId="0" borderId="3" xfId="17" applyFont="1" applyFill="1" applyBorder="1" applyAlignment="1">
      <alignment horizontal="right" vertical="center"/>
    </xf>
    <xf numFmtId="38" fontId="9" fillId="0" borderId="0" xfId="17" applyFont="1" applyFill="1" applyBorder="1" applyAlignment="1">
      <alignment horizontal="right" shrinkToFit="1"/>
    </xf>
    <xf numFmtId="38" fontId="9" fillId="0" borderId="3" xfId="17" applyFont="1" applyFill="1" applyBorder="1" applyAlignment="1">
      <alignment/>
    </xf>
    <xf numFmtId="0" fontId="1" fillId="0" borderId="0" xfId="49" applyFont="1" applyAlignment="1">
      <alignment vertical="center"/>
      <protection/>
    </xf>
    <xf numFmtId="0" fontId="8" fillId="0" borderId="0" xfId="49" applyFont="1" applyAlignment="1">
      <alignment vertical="center"/>
      <protection/>
    </xf>
    <xf numFmtId="0" fontId="1" fillId="0" borderId="19" xfId="49" applyFont="1" applyBorder="1" applyAlignment="1">
      <alignment vertical="center"/>
      <protection/>
    </xf>
    <xf numFmtId="0" fontId="1" fillId="0" borderId="0" xfId="49" applyFont="1" applyBorder="1" applyAlignment="1">
      <alignment vertical="center"/>
      <protection/>
    </xf>
    <xf numFmtId="0" fontId="1" fillId="0" borderId="0" xfId="49" applyFont="1" applyAlignment="1">
      <alignment horizontal="right" vertical="center"/>
      <protection/>
    </xf>
    <xf numFmtId="0" fontId="1" fillId="0" borderId="9" xfId="49" applyFont="1" applyBorder="1" applyAlignment="1">
      <alignment horizontal="centerContinuous" vertical="center"/>
      <protection/>
    </xf>
    <xf numFmtId="0" fontId="1" fillId="0" borderId="20" xfId="49" applyFont="1" applyBorder="1" applyAlignment="1">
      <alignment horizontal="centerContinuous" vertical="center"/>
      <protection/>
    </xf>
    <xf numFmtId="0" fontId="1" fillId="0" borderId="43" xfId="49" applyFont="1" applyBorder="1" applyAlignment="1">
      <alignment horizontal="centerContinuous" vertical="center"/>
      <protection/>
    </xf>
    <xf numFmtId="0" fontId="1" fillId="0" borderId="17" xfId="49" applyFont="1" applyBorder="1" applyAlignment="1">
      <alignment horizontal="center" vertical="center"/>
      <protection/>
    </xf>
    <xf numFmtId="0" fontId="1" fillId="0" borderId="44" xfId="49" applyFont="1" applyBorder="1" applyAlignment="1">
      <alignment horizontal="distributed" vertical="center"/>
      <protection/>
    </xf>
    <xf numFmtId="0" fontId="1" fillId="0" borderId="8" xfId="49" applyNumberFormat="1" applyFont="1" applyBorder="1" applyAlignment="1">
      <alignment vertical="center"/>
      <protection/>
    </xf>
    <xf numFmtId="38" fontId="1" fillId="0" borderId="8" xfId="17" applyFont="1" applyBorder="1" applyAlignment="1">
      <alignment vertical="center"/>
    </xf>
    <xf numFmtId="0" fontId="1" fillId="0" borderId="0" xfId="49" applyFont="1" applyBorder="1" applyAlignment="1">
      <alignment horizontal="distributed" vertical="center"/>
      <protection/>
    </xf>
    <xf numFmtId="2" fontId="1" fillId="0" borderId="3" xfId="49" applyNumberFormat="1" applyFont="1" applyBorder="1" applyAlignment="1">
      <alignment vertical="center"/>
      <protection/>
    </xf>
    <xf numFmtId="0" fontId="1" fillId="0" borderId="3" xfId="49" applyNumberFormat="1" applyFont="1" applyBorder="1" applyAlignment="1">
      <alignment vertical="center"/>
      <protection/>
    </xf>
    <xf numFmtId="210" fontId="1" fillId="0" borderId="3" xfId="49" applyNumberFormat="1" applyFont="1" applyBorder="1" applyAlignment="1">
      <alignment vertical="center"/>
      <protection/>
    </xf>
    <xf numFmtId="0" fontId="1" fillId="0" borderId="25" xfId="49" applyFont="1" applyBorder="1" applyAlignment="1">
      <alignment vertical="center"/>
      <protection/>
    </xf>
    <xf numFmtId="0" fontId="1" fillId="0" borderId="5" xfId="49" applyNumberFormat="1" applyFont="1" applyBorder="1" applyAlignment="1">
      <alignment vertical="center"/>
      <protection/>
    </xf>
    <xf numFmtId="194" fontId="1" fillId="0" borderId="5" xfId="49" applyNumberFormat="1" applyFont="1" applyBorder="1" applyAlignment="1">
      <alignment vertical="center"/>
      <protection/>
    </xf>
    <xf numFmtId="0" fontId="1" fillId="0" borderId="5" xfId="49" applyNumberFormat="1" applyFont="1" applyFill="1" applyBorder="1" applyAlignment="1">
      <alignment vertical="center"/>
      <protection/>
    </xf>
    <xf numFmtId="0" fontId="9" fillId="0" borderId="44" xfId="49" applyFont="1" applyBorder="1" applyAlignment="1">
      <alignment horizontal="distributed" vertical="center"/>
      <protection/>
    </xf>
    <xf numFmtId="3" fontId="9" fillId="0" borderId="3" xfId="49" applyNumberFormat="1" applyFont="1" applyFill="1" applyBorder="1" applyAlignment="1">
      <alignment vertical="center"/>
      <protection/>
    </xf>
    <xf numFmtId="0" fontId="9" fillId="0" borderId="0" xfId="49" applyFont="1" applyAlignment="1">
      <alignment vertical="center"/>
      <protection/>
    </xf>
    <xf numFmtId="0" fontId="9" fillId="0" borderId="9" xfId="49" applyFont="1" applyBorder="1" applyAlignment="1">
      <alignment horizontal="left" vertical="center"/>
      <protection/>
    </xf>
    <xf numFmtId="0" fontId="9" fillId="0" borderId="0" xfId="49" applyFont="1" applyBorder="1" applyAlignment="1">
      <alignment horizontal="distributed" vertical="center"/>
      <protection/>
    </xf>
    <xf numFmtId="3" fontId="9" fillId="0" borderId="3" xfId="49" applyNumberFormat="1" applyFont="1" applyBorder="1" applyAlignment="1">
      <alignment vertical="center"/>
      <protection/>
    </xf>
    <xf numFmtId="0" fontId="9" fillId="0" borderId="0" xfId="49" applyFont="1" applyBorder="1" applyAlignment="1">
      <alignment horizontal="left" vertical="center"/>
      <protection/>
    </xf>
    <xf numFmtId="0" fontId="1" fillId="0" borderId="9" xfId="49" applyFont="1" applyBorder="1" applyAlignment="1">
      <alignment horizontal="left" vertical="center"/>
      <protection/>
    </xf>
    <xf numFmtId="0" fontId="1" fillId="0" borderId="0" xfId="49" applyFont="1" applyBorder="1" applyAlignment="1">
      <alignment horizontal="left" vertical="center"/>
      <protection/>
    </xf>
    <xf numFmtId="0" fontId="7" fillId="0" borderId="0" xfId="49" applyFont="1" applyBorder="1" applyAlignment="1">
      <alignment horizontal="distributed" vertical="center"/>
      <protection/>
    </xf>
    <xf numFmtId="3" fontId="1" fillId="0" borderId="3" xfId="49" applyNumberFormat="1" applyFont="1" applyFill="1" applyBorder="1" applyAlignment="1">
      <alignment vertical="center"/>
      <protection/>
    </xf>
    <xf numFmtId="3" fontId="1" fillId="0" borderId="3" xfId="49" applyNumberFormat="1" applyFont="1" applyBorder="1" applyAlignment="1">
      <alignment vertical="center"/>
      <protection/>
    </xf>
    <xf numFmtId="0" fontId="1" fillId="0" borderId="9" xfId="49" applyFont="1" applyBorder="1" applyAlignment="1">
      <alignment vertical="center"/>
      <protection/>
    </xf>
    <xf numFmtId="0" fontId="9" fillId="0" borderId="9" xfId="49" applyFont="1" applyBorder="1" applyAlignment="1">
      <alignment vertical="center"/>
      <protection/>
    </xf>
    <xf numFmtId="0" fontId="9" fillId="0" borderId="0" xfId="49" applyFont="1" applyBorder="1" applyAlignment="1">
      <alignment vertical="center"/>
      <protection/>
    </xf>
    <xf numFmtId="0" fontId="9" fillId="0" borderId="15" xfId="49" applyFont="1" applyBorder="1" applyAlignment="1">
      <alignment vertical="center"/>
      <protection/>
    </xf>
    <xf numFmtId="0" fontId="9" fillId="0" borderId="25" xfId="49" applyFont="1" applyBorder="1" applyAlignment="1">
      <alignment horizontal="distributed" vertical="center"/>
      <protection/>
    </xf>
    <xf numFmtId="3" fontId="9" fillId="0" borderId="5" xfId="49" applyNumberFormat="1" applyFont="1" applyBorder="1" applyAlignment="1">
      <alignment vertical="center"/>
      <protection/>
    </xf>
    <xf numFmtId="3" fontId="9" fillId="0" borderId="8" xfId="49" applyNumberFormat="1" applyFont="1" applyBorder="1" applyAlignment="1">
      <alignment vertical="center"/>
      <protection/>
    </xf>
    <xf numFmtId="0" fontId="7" fillId="0" borderId="45" xfId="49" applyFont="1" applyBorder="1" applyAlignment="1">
      <alignment horizontal="distributed" vertical="center"/>
      <protection/>
    </xf>
    <xf numFmtId="3" fontId="1" fillId="0" borderId="46" xfId="49" applyNumberFormat="1" applyFont="1" applyBorder="1" applyAlignment="1">
      <alignment vertical="center"/>
      <protection/>
    </xf>
    <xf numFmtId="3" fontId="1" fillId="0" borderId="47" xfId="49" applyNumberFormat="1" applyFont="1" applyBorder="1" applyAlignment="1">
      <alignment vertical="center"/>
      <protection/>
    </xf>
    <xf numFmtId="41" fontId="7" fillId="0" borderId="0" xfId="17" applyNumberFormat="1" applyFont="1" applyAlignment="1">
      <alignment vertical="center"/>
    </xf>
    <xf numFmtId="41" fontId="8" fillId="0" borderId="0" xfId="17" applyNumberFormat="1" applyFont="1" applyAlignment="1">
      <alignment vertical="center"/>
    </xf>
    <xf numFmtId="41" fontId="7" fillId="0" borderId="0" xfId="17" applyNumberFormat="1" applyFont="1" applyAlignment="1">
      <alignment horizontal="centerContinuous" vertical="center"/>
    </xf>
    <xf numFmtId="41" fontId="1" fillId="0" borderId="0" xfId="17" applyNumberFormat="1" applyFont="1" applyAlignment="1">
      <alignment vertical="center"/>
    </xf>
    <xf numFmtId="41" fontId="1" fillId="0" borderId="0" xfId="17" applyNumberFormat="1" applyFont="1" applyBorder="1" applyAlignment="1">
      <alignment vertical="center"/>
    </xf>
    <xf numFmtId="41" fontId="1" fillId="0" borderId="4" xfId="17" applyNumberFormat="1" applyFont="1" applyBorder="1" applyAlignment="1">
      <alignment vertical="center"/>
    </xf>
    <xf numFmtId="41" fontId="9" fillId="0" borderId="4" xfId="17" applyNumberFormat="1" applyFont="1" applyBorder="1" applyAlignment="1">
      <alignment vertical="center"/>
    </xf>
    <xf numFmtId="41" fontId="9" fillId="0" borderId="8" xfId="17" applyNumberFormat="1" applyFont="1" applyBorder="1" applyAlignment="1">
      <alignment vertical="center"/>
    </xf>
    <xf numFmtId="41" fontId="9" fillId="0" borderId="0" xfId="17" applyNumberFormat="1" applyFont="1" applyAlignment="1">
      <alignment vertical="center"/>
    </xf>
    <xf numFmtId="41" fontId="1" fillId="0" borderId="0" xfId="17" applyNumberFormat="1" applyFont="1" applyBorder="1" applyAlignment="1">
      <alignment horizontal="distributed" vertical="center"/>
    </xf>
    <xf numFmtId="0" fontId="1" fillId="0" borderId="4" xfId="17" applyNumberFormat="1" applyFont="1" applyBorder="1" applyAlignment="1">
      <alignment horizontal="distributed" vertical="center"/>
    </xf>
    <xf numFmtId="0" fontId="18" fillId="0" borderId="4" xfId="17" applyNumberFormat="1" applyFont="1" applyBorder="1" applyAlignment="1">
      <alignment horizontal="distributed" vertical="center"/>
    </xf>
    <xf numFmtId="41" fontId="1" fillId="0" borderId="25" xfId="17" applyNumberFormat="1" applyFont="1" applyBorder="1" applyAlignment="1">
      <alignment horizontal="distributed" vertical="center"/>
    </xf>
    <xf numFmtId="0" fontId="1" fillId="0" borderId="6" xfId="17" applyNumberFormat="1" applyFont="1" applyBorder="1" applyAlignment="1">
      <alignment horizontal="distributed" vertical="center"/>
    </xf>
    <xf numFmtId="41" fontId="1" fillId="0" borderId="5" xfId="17" applyNumberFormat="1" applyFont="1" applyBorder="1" applyAlignment="1">
      <alignment vertical="center"/>
    </xf>
    <xf numFmtId="38" fontId="1" fillId="0" borderId="18" xfId="17" applyFont="1" applyBorder="1" applyAlignment="1">
      <alignment horizontal="center" vertical="center"/>
    </xf>
    <xf numFmtId="38" fontId="1" fillId="0" borderId="21" xfId="17" applyFont="1" applyBorder="1" applyAlignment="1">
      <alignment horizontal="centerContinuous" vertical="center"/>
    </xf>
    <xf numFmtId="38" fontId="1" fillId="0" borderId="33" xfId="17" applyFont="1" applyBorder="1" applyAlignment="1">
      <alignment horizontal="centerContinuous" vertical="center"/>
    </xf>
    <xf numFmtId="38" fontId="1" fillId="0" borderId="2" xfId="17" applyFont="1" applyBorder="1" applyAlignment="1">
      <alignment horizontal="centerContinuous" vertical="center"/>
    </xf>
    <xf numFmtId="38" fontId="1" fillId="0" borderId="20" xfId="17" applyFont="1" applyBorder="1" applyAlignment="1">
      <alignment horizontal="centerContinuous" vertical="center"/>
    </xf>
    <xf numFmtId="38" fontId="1" fillId="0" borderId="30" xfId="17" applyFont="1" applyBorder="1" applyAlignment="1">
      <alignment horizontal="centerContinuous" vertical="center"/>
    </xf>
    <xf numFmtId="38" fontId="1" fillId="0" borderId="0" xfId="17" applyFont="1" applyBorder="1" applyAlignment="1">
      <alignment horizontal="centerContinuous" vertical="center"/>
    </xf>
    <xf numFmtId="38" fontId="1" fillId="0" borderId="13" xfId="17" applyFont="1" applyBorder="1" applyAlignment="1">
      <alignment horizontal="centerContinuous" vertical="center"/>
    </xf>
    <xf numFmtId="38" fontId="1" fillId="0" borderId="26" xfId="17" applyFont="1" applyBorder="1" applyAlignment="1">
      <alignment horizontal="center" vertical="center"/>
    </xf>
    <xf numFmtId="38" fontId="8" fillId="0" borderId="0" xfId="17" applyFont="1" applyBorder="1" applyAlignment="1">
      <alignment vertical="center"/>
    </xf>
    <xf numFmtId="38" fontId="1" fillId="0" borderId="19" xfId="17" applyFont="1" applyBorder="1" applyAlignment="1">
      <alignment vertical="center"/>
    </xf>
    <xf numFmtId="38" fontId="1" fillId="0" borderId="19" xfId="17" applyFont="1" applyBorder="1" applyAlignment="1">
      <alignment horizontal="right" vertical="center"/>
    </xf>
    <xf numFmtId="41" fontId="1" fillId="0" borderId="8" xfId="17" applyNumberFormat="1" applyFont="1" applyBorder="1" applyAlignment="1">
      <alignment vertical="center"/>
    </xf>
    <xf numFmtId="38" fontId="1" fillId="0" borderId="11" xfId="17" applyFont="1" applyBorder="1" applyAlignment="1">
      <alignment horizontal="center" vertical="center"/>
    </xf>
    <xf numFmtId="41" fontId="1" fillId="0" borderId="12" xfId="17" applyNumberFormat="1" applyFont="1" applyBorder="1" applyAlignment="1">
      <alignment horizontal="right" vertical="center"/>
    </xf>
    <xf numFmtId="38" fontId="1" fillId="0" borderId="0" xfId="17" applyFont="1" applyFill="1" applyBorder="1" applyAlignment="1">
      <alignment horizontal="center" vertical="center"/>
    </xf>
    <xf numFmtId="38" fontId="1" fillId="0" borderId="0" xfId="17" applyFont="1" applyBorder="1" applyAlignment="1">
      <alignment horizontal="center" vertical="center"/>
    </xf>
    <xf numFmtId="38" fontId="1" fillId="0" borderId="25" xfId="17" applyFont="1" applyFill="1" applyBorder="1" applyAlignment="1">
      <alignment horizontal="center" vertical="center"/>
    </xf>
    <xf numFmtId="41" fontId="9" fillId="0" borderId="8" xfId="17" applyNumberFormat="1" applyFont="1" applyFill="1" applyBorder="1" applyAlignment="1">
      <alignment horizontal="right" vertical="center"/>
    </xf>
    <xf numFmtId="213" fontId="9" fillId="0" borderId="3" xfId="17" applyNumberFormat="1" applyFont="1" applyFill="1" applyBorder="1" applyAlignment="1">
      <alignment horizontal="right" vertical="center"/>
    </xf>
    <xf numFmtId="41" fontId="1" fillId="0" borderId="3" xfId="17" applyNumberFormat="1" applyFont="1" applyBorder="1" applyAlignment="1">
      <alignment horizontal="right" vertical="center" shrinkToFit="1"/>
    </xf>
    <xf numFmtId="41" fontId="1" fillId="0" borderId="3" xfId="17" applyNumberFormat="1" applyFont="1" applyFill="1" applyBorder="1" applyAlignment="1">
      <alignment horizontal="right" vertical="center" shrinkToFit="1"/>
    </xf>
    <xf numFmtId="208" fontId="1" fillId="0" borderId="3" xfId="17" applyNumberFormat="1" applyFont="1" applyFill="1" applyBorder="1" applyAlignment="1">
      <alignment horizontal="right" vertical="center" shrinkToFit="1"/>
    </xf>
    <xf numFmtId="41" fontId="1" fillId="0" borderId="12" xfId="17" applyNumberFormat="1" applyFont="1" applyBorder="1" applyAlignment="1">
      <alignment horizontal="right" vertical="center" shrinkToFit="1"/>
    </xf>
    <xf numFmtId="41" fontId="1" fillId="0" borderId="12" xfId="17" applyNumberFormat="1" applyFont="1" applyFill="1" applyBorder="1" applyAlignment="1">
      <alignment horizontal="right" vertical="center" shrinkToFit="1"/>
    </xf>
    <xf numFmtId="38" fontId="10" fillId="0" borderId="0" xfId="17" applyFont="1" applyBorder="1" applyAlignment="1">
      <alignment horizontal="right"/>
    </xf>
    <xf numFmtId="38" fontId="1" fillId="0" borderId="30" xfId="17" applyFont="1" applyBorder="1" applyAlignment="1">
      <alignment vertical="center"/>
    </xf>
    <xf numFmtId="38" fontId="1" fillId="0" borderId="4" xfId="17" applyFont="1" applyBorder="1" applyAlignment="1">
      <alignment horizontal="center" vertical="center"/>
    </xf>
    <xf numFmtId="38" fontId="9" fillId="0" borderId="0" xfId="17" applyFont="1" applyBorder="1" applyAlignment="1">
      <alignment horizontal="center" vertical="center"/>
    </xf>
    <xf numFmtId="38" fontId="9" fillId="0" borderId="4" xfId="17" applyFont="1" applyBorder="1" applyAlignment="1">
      <alignment horizontal="right" vertical="center"/>
    </xf>
    <xf numFmtId="38" fontId="10" fillId="0" borderId="9" xfId="17" applyFont="1" applyBorder="1" applyAlignment="1">
      <alignment horizontal="distributed" vertical="center"/>
    </xf>
    <xf numFmtId="38" fontId="10" fillId="0" borderId="0" xfId="17" applyFont="1" applyBorder="1" applyAlignment="1">
      <alignment horizontal="distributed" vertical="center"/>
    </xf>
    <xf numFmtId="38" fontId="10" fillId="0" borderId="11" xfId="17" applyFont="1" applyBorder="1" applyAlignment="1">
      <alignment horizontal="distributed" vertical="center"/>
    </xf>
    <xf numFmtId="38" fontId="10" fillId="0" borderId="10" xfId="17" applyFont="1" applyBorder="1" applyAlignment="1">
      <alignment horizontal="distributed" vertical="center"/>
    </xf>
    <xf numFmtId="38" fontId="8" fillId="0" borderId="0" xfId="17" applyFont="1" applyFill="1" applyAlignment="1">
      <alignment/>
    </xf>
    <xf numFmtId="38" fontId="1" fillId="0" borderId="0" xfId="17" applyFont="1" applyFill="1" applyBorder="1" applyAlignment="1">
      <alignment horizontal="centerContinuous"/>
    </xf>
    <xf numFmtId="38" fontId="1" fillId="0" borderId="0" xfId="17" applyFont="1" applyFill="1" applyBorder="1" applyAlignment="1">
      <alignment horizontal="right"/>
    </xf>
    <xf numFmtId="38" fontId="1" fillId="0" borderId="21" xfId="17" applyFont="1" applyFill="1" applyBorder="1" applyAlignment="1">
      <alignment horizontal="centerContinuous" vertical="center"/>
    </xf>
    <xf numFmtId="38" fontId="1" fillId="0" borderId="2" xfId="17" applyFont="1" applyFill="1" applyBorder="1" applyAlignment="1">
      <alignment horizontal="centerContinuous" vertical="center"/>
    </xf>
    <xf numFmtId="38" fontId="9" fillId="0" borderId="9" xfId="17" applyFont="1" applyFill="1" applyBorder="1" applyAlignment="1">
      <alignment/>
    </xf>
    <xf numFmtId="38" fontId="9" fillId="0" borderId="4" xfId="17" applyFont="1" applyFill="1" applyBorder="1" applyAlignment="1">
      <alignment horizontal="distributed" vertical="center"/>
    </xf>
    <xf numFmtId="209" fontId="9" fillId="0" borderId="4" xfId="17" applyNumberFormat="1" applyFont="1" applyFill="1" applyBorder="1" applyAlignment="1">
      <alignment horizontal="right" vertical="center"/>
    </xf>
    <xf numFmtId="38" fontId="9" fillId="0" borderId="0" xfId="17" applyFont="1" applyFill="1" applyBorder="1" applyAlignment="1">
      <alignment horizontal="right" vertical="center"/>
    </xf>
    <xf numFmtId="188" fontId="9" fillId="0" borderId="4" xfId="17" applyNumberFormat="1" applyFont="1" applyFill="1" applyBorder="1" applyAlignment="1">
      <alignment horizontal="right" vertical="center"/>
    </xf>
    <xf numFmtId="209" fontId="9" fillId="0" borderId="0" xfId="17" applyNumberFormat="1" applyFont="1" applyFill="1" applyBorder="1" applyAlignment="1">
      <alignment horizontal="right" vertical="center"/>
    </xf>
    <xf numFmtId="209" fontId="1" fillId="0" borderId="3" xfId="17" applyNumberFormat="1" applyFont="1" applyFill="1" applyBorder="1" applyAlignment="1">
      <alignment horizontal="right" vertical="center"/>
    </xf>
    <xf numFmtId="38" fontId="1" fillId="0" borderId="4" xfId="17" applyFont="1" applyFill="1" applyBorder="1" applyAlignment="1">
      <alignment horizontal="right" vertical="center"/>
    </xf>
    <xf numFmtId="38" fontId="9" fillId="0" borderId="4" xfId="17" applyFont="1" applyFill="1" applyBorder="1" applyAlignment="1">
      <alignment horizontal="distributed" vertical="center"/>
    </xf>
    <xf numFmtId="38" fontId="1" fillId="0" borderId="0" xfId="17" applyFont="1" applyFill="1" applyBorder="1" applyAlignment="1">
      <alignment horizontal="right" vertical="center"/>
    </xf>
    <xf numFmtId="188" fontId="1" fillId="0" borderId="4" xfId="17" applyNumberFormat="1" applyFont="1" applyFill="1" applyBorder="1" applyAlignment="1">
      <alignment horizontal="right" vertical="center"/>
    </xf>
    <xf numFmtId="188" fontId="1" fillId="0" borderId="0" xfId="17" applyNumberFormat="1" applyFont="1" applyFill="1" applyBorder="1" applyAlignment="1">
      <alignment horizontal="right" vertical="center"/>
    </xf>
    <xf numFmtId="38" fontId="1" fillId="0" borderId="4" xfId="17" applyFont="1" applyFill="1" applyBorder="1" applyAlignment="1">
      <alignment/>
    </xf>
    <xf numFmtId="209" fontId="1" fillId="0" borderId="9" xfId="17" applyNumberFormat="1" applyFont="1" applyFill="1" applyBorder="1" applyAlignment="1">
      <alignment horizontal="distributed" vertical="center"/>
    </xf>
    <xf numFmtId="209" fontId="1" fillId="0" borderId="0" xfId="17" applyNumberFormat="1" applyFont="1" applyFill="1" applyBorder="1" applyAlignment="1">
      <alignment horizontal="distributed" vertical="center"/>
    </xf>
    <xf numFmtId="188" fontId="1" fillId="0" borderId="3" xfId="17" applyNumberFormat="1" applyFont="1" applyFill="1" applyBorder="1" applyAlignment="1">
      <alignment horizontal="right" vertical="center"/>
    </xf>
    <xf numFmtId="209" fontId="1" fillId="0" borderId="4" xfId="17" applyNumberFormat="1" applyFont="1" applyFill="1" applyBorder="1" applyAlignment="1">
      <alignment horizontal="right" vertical="center"/>
    </xf>
    <xf numFmtId="209" fontId="1" fillId="0" borderId="0" xfId="17" applyNumberFormat="1" applyFont="1" applyFill="1" applyBorder="1" applyAlignment="1">
      <alignment horizontal="right" vertical="center"/>
    </xf>
    <xf numFmtId="209" fontId="9" fillId="0" borderId="3" xfId="17" applyNumberFormat="1" applyFont="1" applyFill="1" applyBorder="1" applyAlignment="1">
      <alignment horizontal="right" vertical="center"/>
    </xf>
    <xf numFmtId="209" fontId="11" fillId="0" borderId="9" xfId="17" applyNumberFormat="1" applyFont="1" applyFill="1" applyBorder="1" applyAlignment="1">
      <alignment horizontal="distributed" vertical="center"/>
    </xf>
    <xf numFmtId="209" fontId="11" fillId="0" borderId="0" xfId="17" applyNumberFormat="1" applyFont="1" applyFill="1" applyBorder="1" applyAlignment="1">
      <alignment horizontal="distributed" vertical="center"/>
    </xf>
    <xf numFmtId="38" fontId="9" fillId="0" borderId="4" xfId="17" applyFont="1" applyFill="1" applyBorder="1" applyAlignment="1">
      <alignment/>
    </xf>
    <xf numFmtId="38" fontId="1" fillId="0" borderId="11" xfId="17" applyFont="1" applyFill="1" applyBorder="1" applyAlignment="1">
      <alignment/>
    </xf>
    <xf numFmtId="38" fontId="1" fillId="0" borderId="11" xfId="17" applyFont="1" applyFill="1" applyBorder="1" applyAlignment="1">
      <alignment horizontal="distributed" vertical="center"/>
    </xf>
    <xf numFmtId="38" fontId="1" fillId="0" borderId="10" xfId="17" applyFont="1" applyFill="1" applyBorder="1" applyAlignment="1">
      <alignment horizontal="right" vertical="center"/>
    </xf>
    <xf numFmtId="38" fontId="9" fillId="0" borderId="32" xfId="17" applyFont="1" applyFill="1" applyBorder="1" applyAlignment="1">
      <alignment horizontal="right" vertical="center"/>
    </xf>
    <xf numFmtId="38" fontId="1" fillId="0" borderId="32" xfId="17" applyFont="1" applyFill="1" applyBorder="1" applyAlignment="1">
      <alignment horizontal="right" vertical="center"/>
    </xf>
    <xf numFmtId="188" fontId="1" fillId="0" borderId="10" xfId="17" applyNumberFormat="1" applyFont="1" applyFill="1" applyBorder="1" applyAlignment="1">
      <alignment horizontal="right" vertical="center"/>
    </xf>
    <xf numFmtId="188" fontId="1" fillId="0" borderId="12" xfId="17" applyNumberFormat="1" applyFont="1" applyFill="1" applyBorder="1" applyAlignment="1">
      <alignment horizontal="right" vertical="center"/>
    </xf>
    <xf numFmtId="188" fontId="1" fillId="0" borderId="32" xfId="17" applyNumberFormat="1" applyFont="1" applyFill="1" applyBorder="1" applyAlignment="1">
      <alignment horizontal="right" vertical="center"/>
    </xf>
    <xf numFmtId="0" fontId="1" fillId="0" borderId="0" xfId="53" applyFont="1" applyAlignment="1">
      <alignment vertical="center"/>
      <protection/>
    </xf>
    <xf numFmtId="41" fontId="11" fillId="0" borderId="3" xfId="17" applyNumberFormat="1" applyFont="1" applyBorder="1" applyAlignment="1">
      <alignment vertical="center"/>
    </xf>
    <xf numFmtId="38" fontId="10" fillId="0" borderId="9" xfId="17" applyFont="1" applyBorder="1" applyAlignment="1">
      <alignment horizontal="left" vertical="center"/>
    </xf>
    <xf numFmtId="41" fontId="1" fillId="0" borderId="12" xfId="17" applyNumberFormat="1" applyFont="1" applyBorder="1" applyAlignment="1">
      <alignment vertical="center"/>
    </xf>
    <xf numFmtId="41" fontId="1" fillId="0" borderId="12" xfId="17" applyNumberFormat="1" applyFont="1" applyFill="1" applyBorder="1" applyAlignment="1">
      <alignment horizontal="right" vertical="center"/>
    </xf>
    <xf numFmtId="0" fontId="10" fillId="0" borderId="0" xfId="54" applyFont="1" applyAlignment="1">
      <alignment vertical="center"/>
      <protection/>
    </xf>
    <xf numFmtId="0" fontId="10" fillId="0" borderId="0" xfId="54" applyFont="1" applyBorder="1" applyAlignment="1">
      <alignment vertical="center"/>
      <protection/>
    </xf>
    <xf numFmtId="38" fontId="10" fillId="0" borderId="0" xfId="17" applyFont="1" applyBorder="1" applyAlignment="1">
      <alignment horizontal="right" vertical="center"/>
    </xf>
    <xf numFmtId="38" fontId="10" fillId="0" borderId="0" xfId="17" applyFont="1" applyAlignment="1">
      <alignment vertical="center" shrinkToFit="1"/>
    </xf>
    <xf numFmtId="38" fontId="10" fillId="0" borderId="3" xfId="17" applyFont="1" applyBorder="1" applyAlignment="1">
      <alignment horizontal="center" vertical="center" shrinkToFit="1"/>
    </xf>
    <xf numFmtId="38" fontId="1" fillId="0" borderId="3" xfId="17" applyFont="1" applyBorder="1" applyAlignment="1">
      <alignment horizontal="center" vertical="center" shrinkToFit="1"/>
    </xf>
    <xf numFmtId="38" fontId="10" fillId="0" borderId="5" xfId="17" applyFont="1" applyBorder="1" applyAlignment="1">
      <alignment horizontal="center" vertical="center" shrinkToFit="1"/>
    </xf>
    <xf numFmtId="38" fontId="1" fillId="0" borderId="13" xfId="17" applyFont="1" applyBorder="1" applyAlignment="1">
      <alignment horizontal="center" vertical="center" shrinkToFit="1"/>
    </xf>
    <xf numFmtId="38" fontId="10" fillId="0" borderId="3" xfId="17" applyFont="1" applyBorder="1" applyAlignment="1">
      <alignment horizontal="distributed" vertical="center" shrinkToFit="1"/>
    </xf>
    <xf numFmtId="38" fontId="1" fillId="0" borderId="0" xfId="17" applyFont="1" applyAlignment="1">
      <alignment vertical="center" shrinkToFit="1"/>
    </xf>
    <xf numFmtId="38" fontId="1" fillId="0" borderId="3" xfId="17" applyFont="1" applyBorder="1" applyAlignment="1">
      <alignment horizontal="distributed" vertical="center" shrinkToFit="1"/>
    </xf>
    <xf numFmtId="38" fontId="9" fillId="0" borderId="0" xfId="17" applyFont="1" applyAlignment="1">
      <alignment vertical="center" shrinkToFit="1"/>
    </xf>
    <xf numFmtId="38" fontId="9" fillId="0" borderId="3" xfId="17" applyFont="1" applyBorder="1" applyAlignment="1">
      <alignment horizontal="distributed" vertical="center" shrinkToFit="1"/>
    </xf>
    <xf numFmtId="38" fontId="11" fillId="0" borderId="3" xfId="17" applyFont="1" applyBorder="1" applyAlignment="1">
      <alignment horizontal="distributed" vertical="center" shrinkToFit="1"/>
    </xf>
    <xf numFmtId="38" fontId="1" fillId="0" borderId="12" xfId="17" applyFont="1" applyBorder="1" applyAlignment="1">
      <alignment horizontal="distributed" vertical="center" shrinkToFit="1"/>
    </xf>
    <xf numFmtId="38" fontId="1" fillId="0" borderId="15" xfId="17" applyFont="1" applyBorder="1" applyAlignment="1">
      <alignment horizontal="centerContinuous" vertical="center"/>
    </xf>
    <xf numFmtId="38" fontId="1" fillId="0" borderId="25" xfId="17" applyFont="1" applyBorder="1" applyAlignment="1">
      <alignment horizontal="centerContinuous" vertical="center"/>
    </xf>
    <xf numFmtId="38" fontId="1" fillId="0" borderId="6" xfId="17" applyFont="1" applyBorder="1" applyAlignment="1">
      <alignment horizontal="centerContinuous" vertical="center"/>
    </xf>
    <xf numFmtId="184" fontId="9" fillId="0" borderId="0" xfId="17" applyNumberFormat="1" applyFont="1" applyBorder="1" applyAlignment="1">
      <alignment vertical="center"/>
    </xf>
    <xf numFmtId="38" fontId="9" fillId="0" borderId="9" xfId="17" applyNumberFormat="1" applyFont="1" applyBorder="1" applyAlignment="1">
      <alignment vertical="center"/>
    </xf>
    <xf numFmtId="184" fontId="1" fillId="0" borderId="0" xfId="17" applyNumberFormat="1" applyFont="1" applyBorder="1" applyAlignment="1">
      <alignment vertical="center"/>
    </xf>
    <xf numFmtId="38" fontId="1" fillId="0" borderId="9" xfId="17" applyNumberFormat="1" applyFont="1" applyBorder="1" applyAlignment="1">
      <alignment vertical="center"/>
    </xf>
    <xf numFmtId="184" fontId="1" fillId="0" borderId="4" xfId="17" applyNumberFormat="1" applyFont="1" applyBorder="1" applyAlignment="1">
      <alignment vertical="center"/>
    </xf>
    <xf numFmtId="184" fontId="1" fillId="0" borderId="4" xfId="17" applyNumberFormat="1" applyFont="1" applyBorder="1" applyAlignment="1">
      <alignment horizontal="right" vertical="center"/>
    </xf>
    <xf numFmtId="38" fontId="1" fillId="0" borderId="15" xfId="17" applyFont="1" applyBorder="1" applyAlignment="1">
      <alignment vertical="center"/>
    </xf>
    <xf numFmtId="184" fontId="1" fillId="0" borderId="5" xfId="17" applyNumberFormat="1" applyFont="1" applyBorder="1" applyAlignment="1">
      <alignment vertical="center"/>
    </xf>
    <xf numFmtId="184" fontId="1" fillId="0" borderId="6" xfId="17" applyNumberFormat="1" applyFont="1" applyBorder="1" applyAlignment="1">
      <alignment vertical="center"/>
    </xf>
    <xf numFmtId="0" fontId="10" fillId="0" borderId="0" xfId="55" applyFont="1">
      <alignment/>
      <protection/>
    </xf>
    <xf numFmtId="38" fontId="1" fillId="0" borderId="3" xfId="17" applyFont="1" applyBorder="1" applyAlignment="1">
      <alignment horizontal="centerContinuous" vertical="center"/>
    </xf>
    <xf numFmtId="38" fontId="1" fillId="0" borderId="25" xfId="17" applyFont="1" applyBorder="1" applyAlignment="1">
      <alignment horizontal="distributed" vertical="center"/>
    </xf>
    <xf numFmtId="38" fontId="9" fillId="0" borderId="3" xfId="17" applyFont="1" applyBorder="1" applyAlignment="1">
      <alignment horizontal="center" vertical="center"/>
    </xf>
    <xf numFmtId="38" fontId="1" fillId="0" borderId="17" xfId="17" applyFont="1" applyBorder="1" applyAlignment="1">
      <alignment horizontal="distributed" vertical="center"/>
    </xf>
    <xf numFmtId="38" fontId="1" fillId="0" borderId="17" xfId="17" applyFont="1" applyBorder="1" applyAlignment="1">
      <alignment vertical="center"/>
    </xf>
    <xf numFmtId="38" fontId="1" fillId="0" borderId="20" xfId="17" applyFont="1" applyBorder="1" applyAlignment="1">
      <alignment vertical="center"/>
    </xf>
    <xf numFmtId="38" fontId="1" fillId="0" borderId="7" xfId="17" applyFont="1" applyBorder="1" applyAlignment="1">
      <alignment horizontal="distributed" vertical="center"/>
    </xf>
    <xf numFmtId="0" fontId="1" fillId="0" borderId="3" xfId="55" applyFont="1" applyBorder="1" applyAlignment="1">
      <alignment horizontal="center"/>
      <protection/>
    </xf>
    <xf numFmtId="38" fontId="1" fillId="0" borderId="15" xfId="17" applyFont="1" applyBorder="1" applyAlignment="1">
      <alignment horizontal="distributed" vertical="center"/>
    </xf>
    <xf numFmtId="38" fontId="1" fillId="0" borderId="25" xfId="17" applyFont="1" applyBorder="1" applyAlignment="1">
      <alignment vertical="center"/>
    </xf>
    <xf numFmtId="38" fontId="1" fillId="0" borderId="3" xfId="17" applyFont="1" applyBorder="1" applyAlignment="1">
      <alignment horizontal="left" vertical="center"/>
    </xf>
    <xf numFmtId="38" fontId="9" fillId="0" borderId="0" xfId="17" applyFont="1" applyBorder="1" applyAlignment="1">
      <alignment horizontal="right" vertical="center"/>
    </xf>
    <xf numFmtId="38" fontId="10" fillId="0" borderId="3" xfId="17" applyFont="1" applyBorder="1" applyAlignment="1">
      <alignment horizontal="right" vertical="center"/>
    </xf>
    <xf numFmtId="38" fontId="1" fillId="0" borderId="13" xfId="17" applyFont="1" applyBorder="1" applyAlignment="1">
      <alignment horizontal="distributed" vertical="center" wrapText="1"/>
    </xf>
    <xf numFmtId="182" fontId="9" fillId="0" borderId="0" xfId="17" applyNumberFormat="1" applyFont="1" applyBorder="1" applyAlignment="1">
      <alignment vertical="center"/>
    </xf>
    <xf numFmtId="182" fontId="9" fillId="0" borderId="3" xfId="17" applyNumberFormat="1" applyFont="1" applyBorder="1" applyAlignment="1">
      <alignment vertical="center"/>
    </xf>
    <xf numFmtId="185" fontId="9" fillId="0" borderId="4" xfId="17" applyNumberFormat="1" applyFont="1" applyBorder="1" applyAlignment="1">
      <alignment vertical="center"/>
    </xf>
    <xf numFmtId="182" fontId="10" fillId="0" borderId="0" xfId="17" applyNumberFormat="1" applyFont="1" applyBorder="1" applyAlignment="1">
      <alignment vertical="center"/>
    </xf>
    <xf numFmtId="182" fontId="10" fillId="0" borderId="3" xfId="17" applyNumberFormat="1" applyFont="1" applyBorder="1" applyAlignment="1">
      <alignment vertical="center"/>
    </xf>
    <xf numFmtId="185" fontId="10" fillId="0" borderId="3" xfId="17" applyNumberFormat="1" applyFont="1" applyBorder="1" applyAlignment="1">
      <alignment vertical="center"/>
    </xf>
    <xf numFmtId="185" fontId="10" fillId="0" borderId="4" xfId="17" applyNumberFormat="1" applyFont="1" applyBorder="1" applyAlignment="1">
      <alignment vertical="center"/>
    </xf>
    <xf numFmtId="38" fontId="11" fillId="0" borderId="4" xfId="17" applyFont="1" applyBorder="1" applyAlignment="1">
      <alignment horizontal="distributed" vertical="center"/>
    </xf>
    <xf numFmtId="182" fontId="11" fillId="0" borderId="0" xfId="17" applyNumberFormat="1" applyFont="1" applyBorder="1" applyAlignment="1">
      <alignment vertical="center"/>
    </xf>
    <xf numFmtId="182" fontId="11" fillId="0" borderId="3" xfId="17" applyNumberFormat="1" applyFont="1" applyBorder="1" applyAlignment="1">
      <alignment vertical="center"/>
    </xf>
    <xf numFmtId="185" fontId="11" fillId="0" borderId="3" xfId="17" applyNumberFormat="1" applyFont="1" applyBorder="1" applyAlignment="1">
      <alignment vertical="center"/>
    </xf>
    <xf numFmtId="185" fontId="11" fillId="0" borderId="4" xfId="17" applyNumberFormat="1" applyFont="1" applyBorder="1" applyAlignment="1">
      <alignment vertical="center"/>
    </xf>
    <xf numFmtId="182" fontId="1" fillId="0" borderId="0" xfId="17" applyNumberFormat="1" applyFont="1" applyBorder="1" applyAlignment="1">
      <alignment vertical="center"/>
    </xf>
    <xf numFmtId="182" fontId="1" fillId="0" borderId="3" xfId="17" applyNumberFormat="1" applyFont="1" applyBorder="1" applyAlignment="1">
      <alignment vertical="center"/>
    </xf>
    <xf numFmtId="185" fontId="1" fillId="0" borderId="4" xfId="17" applyNumberFormat="1" applyFont="1" applyBorder="1" applyAlignment="1">
      <alignment vertical="center"/>
    </xf>
    <xf numFmtId="182" fontId="1" fillId="0" borderId="11" xfId="17" applyNumberFormat="1" applyFont="1" applyBorder="1" applyAlignment="1">
      <alignment vertical="center"/>
    </xf>
    <xf numFmtId="182" fontId="1" fillId="0" borderId="12" xfId="17" applyNumberFormat="1" applyFont="1" applyBorder="1" applyAlignment="1">
      <alignment vertical="center"/>
    </xf>
    <xf numFmtId="43" fontId="1" fillId="0" borderId="12" xfId="17" applyNumberFormat="1" applyFont="1" applyBorder="1" applyAlignment="1">
      <alignment vertical="center"/>
    </xf>
    <xf numFmtId="185" fontId="1" fillId="0" borderId="10" xfId="17" applyNumberFormat="1" applyFont="1" applyBorder="1" applyAlignment="1">
      <alignment vertical="center"/>
    </xf>
    <xf numFmtId="0" fontId="1" fillId="0" borderId="1" xfId="33" applyFont="1" applyBorder="1" applyAlignment="1">
      <alignment horizontal="center" vertical="center" wrapText="1"/>
      <protection/>
    </xf>
    <xf numFmtId="0" fontId="0" fillId="0" borderId="1" xfId="33" applyBorder="1" applyAlignment="1">
      <alignment horizontal="center" vertical="center" wrapText="1"/>
      <protection/>
    </xf>
    <xf numFmtId="38" fontId="1" fillId="0" borderId="44" xfId="17" applyFont="1" applyBorder="1" applyAlignment="1">
      <alignment horizontal="center" vertical="center"/>
    </xf>
    <xf numFmtId="38" fontId="1" fillId="0" borderId="24" xfId="17" applyFont="1" applyBorder="1" applyAlignment="1">
      <alignment horizontal="center" vertical="center"/>
    </xf>
    <xf numFmtId="38" fontId="1" fillId="0" borderId="25" xfId="17" applyFont="1" applyBorder="1" applyAlignment="1">
      <alignment horizontal="center" vertical="center"/>
    </xf>
    <xf numFmtId="38" fontId="1" fillId="0" borderId="6" xfId="17" applyFont="1" applyBorder="1" applyAlignment="1">
      <alignment horizontal="center" vertical="center"/>
    </xf>
    <xf numFmtId="38" fontId="1" fillId="0" borderId="8" xfId="17" applyFont="1" applyBorder="1" applyAlignment="1">
      <alignment horizontal="center" vertical="center"/>
    </xf>
    <xf numFmtId="191" fontId="1" fillId="0" borderId="9" xfId="32" applyNumberFormat="1" applyFont="1" applyFill="1" applyBorder="1" applyAlignment="1">
      <alignment horizontal="distributed" vertical="center"/>
      <protection/>
    </xf>
    <xf numFmtId="191" fontId="1" fillId="0" borderId="4" xfId="32" applyNumberFormat="1" applyFont="1" applyFill="1" applyBorder="1" applyAlignment="1">
      <alignment horizontal="distributed" vertical="center"/>
      <protection/>
    </xf>
    <xf numFmtId="0" fontId="9" fillId="0" borderId="8" xfId="32" applyFont="1" applyFill="1" applyBorder="1" applyAlignment="1">
      <alignment horizontal="distributed" vertical="center"/>
      <protection/>
    </xf>
    <xf numFmtId="0" fontId="1" fillId="0" borderId="1" xfId="32" applyFont="1" applyFill="1" applyBorder="1" applyAlignment="1">
      <alignment horizontal="distributed" vertical="center"/>
      <protection/>
    </xf>
    <xf numFmtId="0" fontId="1" fillId="0" borderId="3" xfId="32" applyFont="1" applyFill="1" applyBorder="1" applyAlignment="1">
      <alignment horizontal="distributed" vertical="center"/>
      <protection/>
    </xf>
    <xf numFmtId="38" fontId="1" fillId="0" borderId="8" xfId="17" applyFont="1" applyBorder="1" applyAlignment="1">
      <alignment horizontal="center" vertical="center" wrapText="1"/>
    </xf>
    <xf numFmtId="38" fontId="1" fillId="0" borderId="3" xfId="17" applyFont="1" applyBorder="1" applyAlignment="1">
      <alignment horizontal="center" vertical="center" wrapText="1"/>
    </xf>
    <xf numFmtId="38" fontId="1" fillId="0" borderId="5" xfId="17" applyFont="1" applyBorder="1" applyAlignment="1">
      <alignment horizontal="center" vertical="center" wrapText="1"/>
    </xf>
    <xf numFmtId="38" fontId="1" fillId="0" borderId="22" xfId="17" applyFont="1" applyBorder="1" applyAlignment="1">
      <alignment horizontal="center" vertical="center"/>
    </xf>
    <xf numFmtId="38" fontId="1" fillId="0" borderId="13" xfId="17" applyFont="1" applyBorder="1" applyAlignment="1">
      <alignment horizontal="center" vertical="center"/>
    </xf>
    <xf numFmtId="41" fontId="10" fillId="0" borderId="3" xfId="23" applyNumberFormat="1" applyFont="1" applyFill="1" applyBorder="1" applyAlignment="1">
      <alignment horizontal="right" vertical="center"/>
      <protection/>
    </xf>
    <xf numFmtId="41" fontId="10" fillId="0" borderId="4" xfId="23" applyNumberFormat="1" applyFont="1" applyFill="1" applyBorder="1" applyAlignment="1">
      <alignment horizontal="right" vertical="center"/>
      <protection/>
    </xf>
    <xf numFmtId="0" fontId="1" fillId="0" borderId="0" xfId="23" applyFont="1" applyFill="1" applyAlignment="1">
      <alignment vertical="center"/>
      <protection/>
    </xf>
    <xf numFmtId="0" fontId="8" fillId="0" borderId="0" xfId="23" applyFont="1" applyFill="1" applyAlignment="1">
      <alignment vertical="center"/>
      <protection/>
    </xf>
    <xf numFmtId="0" fontId="1" fillId="0" borderId="0" xfId="23" applyFont="1" applyFill="1" applyAlignment="1">
      <alignment horizontal="center" vertical="center"/>
      <protection/>
    </xf>
    <xf numFmtId="0" fontId="1" fillId="0" borderId="0" xfId="23" applyFont="1" applyFill="1" applyBorder="1" applyAlignment="1">
      <alignment vertical="center"/>
      <protection/>
    </xf>
    <xf numFmtId="0" fontId="1" fillId="0" borderId="0" xfId="23" applyFont="1" applyFill="1" applyBorder="1" applyAlignment="1">
      <alignment horizontal="centerContinuous" vertical="center"/>
      <protection/>
    </xf>
    <xf numFmtId="0" fontId="1" fillId="0" borderId="0" xfId="23" applyFont="1" applyFill="1" applyAlignment="1">
      <alignment horizontal="right" vertical="center"/>
      <protection/>
    </xf>
    <xf numFmtId="0" fontId="1" fillId="0" borderId="21" xfId="23" applyFont="1" applyFill="1" applyBorder="1" applyAlignment="1">
      <alignment horizontal="center" vertical="center"/>
      <protection/>
    </xf>
    <xf numFmtId="0" fontId="1" fillId="0" borderId="2" xfId="23" applyFont="1" applyFill="1" applyBorder="1" applyAlignment="1">
      <alignment horizontal="center" vertical="center"/>
      <protection/>
    </xf>
    <xf numFmtId="0" fontId="10" fillId="0" borderId="0" xfId="23" applyFont="1" applyFill="1" applyAlignment="1">
      <alignment vertical="center"/>
      <protection/>
    </xf>
    <xf numFmtId="41" fontId="9" fillId="0" borderId="24" xfId="23" applyNumberFormat="1" applyFont="1" applyFill="1" applyBorder="1" applyAlignment="1">
      <alignment horizontal="right" vertical="center"/>
      <protection/>
    </xf>
    <xf numFmtId="0" fontId="10" fillId="0" borderId="9" xfId="23" applyFont="1" applyFill="1" applyBorder="1" applyAlignment="1">
      <alignment horizontal="distributed" vertical="center"/>
      <protection/>
    </xf>
    <xf numFmtId="0" fontId="10" fillId="0" borderId="4" xfId="23" applyFont="1" applyFill="1" applyBorder="1" applyAlignment="1">
      <alignment horizontal="distributed" vertical="center"/>
      <protection/>
    </xf>
    <xf numFmtId="0" fontId="9" fillId="0" borderId="0" xfId="23" applyFont="1" applyFill="1" applyAlignment="1">
      <alignment vertical="center"/>
      <protection/>
    </xf>
    <xf numFmtId="41" fontId="9" fillId="0" borderId="4" xfId="17" applyNumberFormat="1" applyFont="1" applyFill="1" applyBorder="1" applyAlignment="1">
      <alignment horizontal="right" vertical="center"/>
    </xf>
    <xf numFmtId="0" fontId="10" fillId="0" borderId="9" xfId="23" applyFont="1" applyFill="1" applyBorder="1" applyAlignment="1">
      <alignment vertical="center"/>
      <protection/>
    </xf>
    <xf numFmtId="38" fontId="9" fillId="0" borderId="9" xfId="17" applyFont="1" applyFill="1" applyBorder="1" applyAlignment="1">
      <alignment horizontal="right" vertical="center"/>
    </xf>
    <xf numFmtId="38" fontId="1" fillId="0" borderId="7" xfId="17" applyFont="1" applyBorder="1" applyAlignment="1">
      <alignment horizontal="center" vertical="center"/>
    </xf>
    <xf numFmtId="38" fontId="1" fillId="0" borderId="9" xfId="17" applyFont="1" applyBorder="1" applyAlignment="1">
      <alignment horizontal="center" vertical="center"/>
    </xf>
    <xf numFmtId="38" fontId="1" fillId="0" borderId="15" xfId="17" applyFont="1" applyBorder="1" applyAlignment="1">
      <alignment horizontal="center" vertical="center"/>
    </xf>
    <xf numFmtId="41" fontId="10" fillId="0" borderId="3" xfId="17" applyNumberFormat="1" applyFont="1" applyFill="1" applyBorder="1" applyAlignment="1">
      <alignment horizontal="right" vertical="center"/>
    </xf>
    <xf numFmtId="41" fontId="10" fillId="0" borderId="4" xfId="17" applyNumberFormat="1" applyFont="1" applyFill="1" applyBorder="1" applyAlignment="1">
      <alignment horizontal="right" vertical="center"/>
    </xf>
    <xf numFmtId="0" fontId="1" fillId="0" borderId="9" xfId="23" applyFont="1" applyFill="1" applyBorder="1" applyAlignment="1">
      <alignment vertical="center"/>
      <protection/>
    </xf>
    <xf numFmtId="41" fontId="1" fillId="0" borderId="4" xfId="17" applyNumberFormat="1" applyFont="1" applyFill="1" applyBorder="1" applyAlignment="1">
      <alignment horizontal="right" vertical="center"/>
    </xf>
    <xf numFmtId="0" fontId="1" fillId="0" borderId="11" xfId="23" applyFont="1" applyFill="1" applyBorder="1" applyAlignment="1">
      <alignment vertical="center"/>
      <protection/>
    </xf>
    <xf numFmtId="41" fontId="1" fillId="0" borderId="10" xfId="17" applyNumberFormat="1" applyFont="1" applyFill="1" applyBorder="1" applyAlignment="1">
      <alignment horizontal="right" vertical="center"/>
    </xf>
    <xf numFmtId="0" fontId="0" fillId="0" borderId="29" xfId="30" applyBorder="1" applyAlignment="1">
      <alignment horizontal="distributed" vertical="center"/>
      <protection/>
    </xf>
    <xf numFmtId="0" fontId="0" fillId="0" borderId="22" xfId="30" applyBorder="1" applyAlignment="1">
      <alignment horizontal="distributed" vertical="center"/>
      <protection/>
    </xf>
    <xf numFmtId="0" fontId="1" fillId="0" borderId="26" xfId="30" applyFont="1" applyBorder="1" applyAlignment="1">
      <alignment horizontal="distributed"/>
      <protection/>
    </xf>
    <xf numFmtId="0" fontId="0" fillId="0" borderId="29" xfId="30" applyBorder="1" applyAlignment="1">
      <alignment horizontal="distributed"/>
      <protection/>
    </xf>
    <xf numFmtId="0" fontId="0" fillId="0" borderId="22" xfId="30" applyBorder="1" applyAlignment="1">
      <alignment horizontal="distributed"/>
      <protection/>
    </xf>
    <xf numFmtId="0" fontId="1" fillId="0" borderId="26" xfId="30" applyFont="1" applyBorder="1" applyAlignment="1">
      <alignment horizontal="center"/>
      <protection/>
    </xf>
    <xf numFmtId="0" fontId="1" fillId="0" borderId="29" xfId="30" applyFont="1" applyBorder="1" applyAlignment="1">
      <alignment horizontal="center"/>
      <protection/>
    </xf>
    <xf numFmtId="0" fontId="1" fillId="0" borderId="22" xfId="30" applyFont="1" applyBorder="1" applyAlignment="1">
      <alignment horizontal="center"/>
      <protection/>
    </xf>
    <xf numFmtId="0" fontId="0" fillId="0" borderId="3" xfId="30" applyBorder="1" applyAlignment="1">
      <alignment horizontal="distributed" vertical="center"/>
      <protection/>
    </xf>
    <xf numFmtId="0" fontId="0" fillId="0" borderId="5" xfId="30" applyBorder="1" applyAlignment="1">
      <alignment horizontal="distributed" vertical="center"/>
      <protection/>
    </xf>
    <xf numFmtId="0" fontId="1" fillId="0" borderId="5" xfId="30" applyFont="1" applyBorder="1" applyAlignment="1">
      <alignment horizontal="distributed" vertical="center"/>
      <protection/>
    </xf>
    <xf numFmtId="0" fontId="1" fillId="0" borderId="26" xfId="30" applyFont="1" applyBorder="1" applyAlignment="1">
      <alignment horizontal="distributed" vertical="center"/>
      <protection/>
    </xf>
    <xf numFmtId="0" fontId="1" fillId="0" borderId="22" xfId="30" applyFont="1" applyBorder="1" applyAlignment="1">
      <alignment horizontal="distributed" vertical="center"/>
      <protection/>
    </xf>
    <xf numFmtId="0" fontId="1" fillId="0" borderId="26" xfId="30" applyFont="1" applyBorder="1" applyAlignment="1">
      <alignment horizontal="distributed" vertical="center"/>
      <protection/>
    </xf>
    <xf numFmtId="0" fontId="0" fillId="0" borderId="33" xfId="29" applyBorder="1" applyAlignment="1">
      <alignment horizontal="distributed" vertical="center"/>
      <protection/>
    </xf>
    <xf numFmtId="0" fontId="1" fillId="0" borderId="21" xfId="29" applyNumberFormat="1" applyFont="1" applyFill="1" applyBorder="1" applyAlignment="1" applyProtection="1">
      <alignment horizontal="center" vertical="center"/>
      <protection locked="0"/>
    </xf>
    <xf numFmtId="0" fontId="1" fillId="0" borderId="33" xfId="29" applyNumberFormat="1" applyFont="1" applyFill="1" applyBorder="1" applyAlignment="1" applyProtection="1">
      <alignment horizontal="center" vertical="center"/>
      <protection locked="0"/>
    </xf>
    <xf numFmtId="0" fontId="1" fillId="0" borderId="2" xfId="29" applyNumberFormat="1" applyFont="1" applyFill="1" applyBorder="1" applyAlignment="1" applyProtection="1">
      <alignment horizontal="center" vertical="center"/>
      <protection locked="0"/>
    </xf>
    <xf numFmtId="0" fontId="1" fillId="0" borderId="1" xfId="29" applyFont="1" applyFill="1" applyBorder="1" applyAlignment="1">
      <alignment horizontal="center" vertical="center"/>
      <protection/>
    </xf>
    <xf numFmtId="0" fontId="1" fillId="0" borderId="48" xfId="29" applyFont="1" applyFill="1" applyBorder="1" applyAlignment="1">
      <alignment horizontal="center" vertical="center"/>
      <protection/>
    </xf>
    <xf numFmtId="0" fontId="1" fillId="0" borderId="8" xfId="30" applyFont="1" applyBorder="1" applyAlignment="1">
      <alignment horizontal="distributed" vertical="center"/>
      <protection/>
    </xf>
    <xf numFmtId="0" fontId="1" fillId="0" borderId="3" xfId="30" applyFont="1" applyBorder="1" applyAlignment="1">
      <alignment horizontal="distributed" vertical="center"/>
      <protection/>
    </xf>
    <xf numFmtId="0" fontId="1" fillId="0" borderId="22" xfId="29" applyNumberFormat="1" applyFont="1" applyFill="1" applyBorder="1" applyAlignment="1" applyProtection="1">
      <alignment horizontal="distributed" vertical="center"/>
      <protection locked="0"/>
    </xf>
    <xf numFmtId="0" fontId="1" fillId="0" borderId="8" xfId="29" applyNumberFormat="1" applyFont="1" applyFill="1" applyBorder="1" applyAlignment="1" applyProtection="1">
      <alignment horizontal="distributed" vertical="center"/>
      <protection locked="0"/>
    </xf>
    <xf numFmtId="0" fontId="1" fillId="0" borderId="5" xfId="29" applyNumberFormat="1" applyFont="1" applyFill="1" applyBorder="1" applyAlignment="1" applyProtection="1">
      <alignment horizontal="distributed" vertical="center"/>
      <protection locked="0"/>
    </xf>
    <xf numFmtId="0" fontId="1" fillId="0" borderId="3" xfId="29" applyNumberFormat="1" applyFont="1" applyFill="1" applyBorder="1" applyAlignment="1" applyProtection="1">
      <alignment horizontal="center" vertical="center"/>
      <protection locked="0"/>
    </xf>
    <xf numFmtId="0" fontId="1" fillId="0" borderId="5" xfId="29" applyNumberFormat="1" applyFont="1" applyFill="1" applyBorder="1" applyAlignment="1" applyProtection="1">
      <alignment horizontal="center" vertical="center"/>
      <protection locked="0"/>
    </xf>
    <xf numFmtId="0" fontId="1" fillId="0" borderId="21" xfId="29" applyNumberFormat="1" applyFont="1" applyFill="1" applyBorder="1" applyAlignment="1" applyProtection="1">
      <alignment horizontal="distributed" vertical="center"/>
      <protection locked="0"/>
    </xf>
    <xf numFmtId="0" fontId="1" fillId="0" borderId="7" xfId="27" applyFont="1" applyBorder="1" applyAlignment="1">
      <alignment vertical="center"/>
      <protection/>
    </xf>
    <xf numFmtId="0" fontId="1" fillId="0" borderId="24" xfId="27" applyFont="1" applyBorder="1" applyAlignment="1">
      <alignment vertical="center"/>
      <protection/>
    </xf>
    <xf numFmtId="0" fontId="1" fillId="0" borderId="9" xfId="27" applyFont="1" applyBorder="1" applyAlignment="1">
      <alignment vertical="center"/>
      <protection/>
    </xf>
    <xf numFmtId="0" fontId="1" fillId="0" borderId="4" xfId="27" applyFont="1" applyBorder="1" applyAlignment="1">
      <alignment vertical="center"/>
      <protection/>
    </xf>
    <xf numFmtId="0" fontId="1" fillId="0" borderId="26" xfId="29" applyNumberFormat="1" applyFont="1" applyFill="1" applyBorder="1" applyAlignment="1" applyProtection="1">
      <alignment horizontal="distributed" vertical="center"/>
      <protection locked="0"/>
    </xf>
    <xf numFmtId="0" fontId="1" fillId="0" borderId="29" xfId="29" applyNumberFormat="1" applyFont="1" applyFill="1" applyBorder="1" applyAlignment="1" applyProtection="1">
      <alignment horizontal="distributed" vertical="center"/>
      <protection locked="0"/>
    </xf>
    <xf numFmtId="0" fontId="1" fillId="0" borderId="5" xfId="27" applyFont="1" applyBorder="1" applyAlignment="1">
      <alignment horizontal="center" vertical="center"/>
      <protection/>
    </xf>
    <xf numFmtId="0" fontId="1" fillId="0" borderId="26" xfId="27" applyFont="1" applyBorder="1" applyAlignment="1">
      <alignment horizontal="center" vertical="center"/>
      <protection/>
    </xf>
    <xf numFmtId="0" fontId="1" fillId="0" borderId="22" xfId="27" applyFont="1" applyBorder="1" applyAlignment="1">
      <alignment horizontal="center" vertical="center"/>
      <protection/>
    </xf>
    <xf numFmtId="0" fontId="1" fillId="0" borderId="26" xfId="27" applyFont="1" applyBorder="1" applyAlignment="1">
      <alignment horizontal="center"/>
      <protection/>
    </xf>
    <xf numFmtId="0" fontId="1" fillId="0" borderId="22" xfId="27" applyFont="1" applyBorder="1" applyAlignment="1">
      <alignment horizontal="center"/>
      <protection/>
    </xf>
    <xf numFmtId="0" fontId="1" fillId="0" borderId="33" xfId="26" applyFont="1" applyBorder="1" applyAlignment="1">
      <alignment horizontal="center"/>
      <protection/>
    </xf>
    <xf numFmtId="0" fontId="1" fillId="0" borderId="21" xfId="27" applyFont="1" applyBorder="1" applyAlignment="1">
      <alignment/>
      <protection/>
    </xf>
    <xf numFmtId="0" fontId="1" fillId="0" borderId="2" xfId="27" applyFont="1" applyBorder="1" applyAlignment="1">
      <alignment/>
      <protection/>
    </xf>
    <xf numFmtId="0" fontId="1" fillId="0" borderId="21" xfId="27" applyFont="1" applyBorder="1" applyAlignment="1">
      <alignment horizontal="center" vertical="distributed"/>
      <protection/>
    </xf>
    <xf numFmtId="0" fontId="1" fillId="0" borderId="33" xfId="27" applyFont="1" applyBorder="1" applyAlignment="1">
      <alignment horizontal="center" vertical="distributed"/>
      <protection/>
    </xf>
    <xf numFmtId="0" fontId="1" fillId="0" borderId="2" xfId="27" applyFont="1" applyBorder="1" applyAlignment="1">
      <alignment horizontal="center" vertical="distributed"/>
      <protection/>
    </xf>
    <xf numFmtId="0" fontId="1" fillId="0" borderId="21" xfId="27" applyFont="1" applyBorder="1" applyAlignment="1">
      <alignment horizontal="center" vertical="center"/>
      <protection/>
    </xf>
    <xf numFmtId="0" fontId="1" fillId="0" borderId="33" xfId="27" applyFont="1" applyBorder="1" applyAlignment="1">
      <alignment horizontal="center" vertical="center"/>
      <protection/>
    </xf>
    <xf numFmtId="0" fontId="1" fillId="0" borderId="2" xfId="27" applyFont="1" applyBorder="1" applyAlignment="1">
      <alignment horizontal="center" vertical="center"/>
      <protection/>
    </xf>
    <xf numFmtId="0" fontId="1" fillId="0" borderId="8" xfId="27" applyFont="1" applyBorder="1" applyAlignment="1">
      <alignment horizontal="center" vertical="center"/>
      <protection/>
    </xf>
    <xf numFmtId="0" fontId="1" fillId="0" borderId="3" xfId="27" applyFont="1" applyBorder="1" applyAlignment="1">
      <alignment horizontal="center" vertical="center"/>
      <protection/>
    </xf>
    <xf numFmtId="38" fontId="1" fillId="0" borderId="5" xfId="17" applyFont="1" applyBorder="1" applyAlignment="1">
      <alignment horizontal="center" vertical="center"/>
    </xf>
    <xf numFmtId="0" fontId="7" fillId="0" borderId="13" xfId="25" applyFont="1" applyBorder="1" applyAlignment="1">
      <alignment horizontal="distributed" vertical="center"/>
      <protection/>
    </xf>
    <xf numFmtId="0" fontId="1" fillId="0" borderId="21" xfId="26" applyFont="1" applyBorder="1" applyAlignment="1">
      <alignment horizontal="center"/>
      <protection/>
    </xf>
    <xf numFmtId="0" fontId="1" fillId="0" borderId="2" xfId="26" applyFont="1" applyBorder="1" applyAlignment="1">
      <alignment horizontal="center"/>
      <protection/>
    </xf>
    <xf numFmtId="38" fontId="7" fillId="0" borderId="1" xfId="17" applyFont="1" applyBorder="1" applyAlignment="1">
      <alignment horizontal="distributed" vertical="center"/>
    </xf>
    <xf numFmtId="38" fontId="7" fillId="0" borderId="13" xfId="17" applyFont="1" applyBorder="1" applyAlignment="1">
      <alignment horizontal="distributed" vertical="center"/>
    </xf>
    <xf numFmtId="0" fontId="9" fillId="0" borderId="7" xfId="24" applyFont="1" applyBorder="1" applyAlignment="1">
      <alignment horizontal="center" vertical="center"/>
      <protection/>
    </xf>
    <xf numFmtId="0" fontId="9" fillId="0" borderId="24" xfId="24" applyFont="1" applyBorder="1" applyAlignment="1">
      <alignment horizontal="center" vertical="center"/>
      <protection/>
    </xf>
    <xf numFmtId="38" fontId="1" fillId="0" borderId="17" xfId="17" applyFont="1" applyBorder="1" applyAlignment="1">
      <alignment horizontal="center" vertical="center"/>
    </xf>
    <xf numFmtId="38" fontId="1" fillId="0" borderId="3" xfId="17" applyFont="1" applyBorder="1" applyAlignment="1">
      <alignment horizontal="center" vertical="center"/>
    </xf>
    <xf numFmtId="0" fontId="1" fillId="0" borderId="6" xfId="24" applyFont="1" applyBorder="1" applyAlignment="1">
      <alignment horizontal="center" vertical="center"/>
      <protection/>
    </xf>
    <xf numFmtId="0" fontId="1" fillId="0" borderId="1" xfId="24" applyFont="1" applyBorder="1" applyAlignment="1">
      <alignment horizontal="center"/>
      <protection/>
    </xf>
    <xf numFmtId="0" fontId="1" fillId="0" borderId="13" xfId="24" applyFont="1" applyBorder="1" applyAlignment="1">
      <alignment horizontal="distributed"/>
      <protection/>
    </xf>
    <xf numFmtId="38" fontId="9" fillId="0" borderId="9" xfId="17" applyFont="1" applyFill="1" applyBorder="1" applyAlignment="1">
      <alignment horizontal="distributed" vertical="center"/>
    </xf>
    <xf numFmtId="38" fontId="9" fillId="0" borderId="4" xfId="17" applyFont="1" applyFill="1" applyBorder="1" applyAlignment="1">
      <alignment horizontal="distributed" vertical="center"/>
    </xf>
    <xf numFmtId="0" fontId="1" fillId="0" borderId="21" xfId="23" applyFont="1" applyFill="1" applyBorder="1" applyAlignment="1">
      <alignment horizontal="center" vertical="center"/>
      <protection/>
    </xf>
    <xf numFmtId="0" fontId="1" fillId="0" borderId="2" xfId="23" applyFont="1" applyFill="1" applyBorder="1" applyAlignment="1">
      <alignment horizontal="center" vertical="center"/>
      <protection/>
    </xf>
    <xf numFmtId="0" fontId="9" fillId="0" borderId="7" xfId="23" applyFont="1" applyFill="1" applyBorder="1" applyAlignment="1">
      <alignment horizontal="distributed" vertical="center"/>
      <protection/>
    </xf>
    <xf numFmtId="0" fontId="9" fillId="0" borderId="24" xfId="23" applyFont="1" applyFill="1" applyBorder="1" applyAlignment="1">
      <alignment horizontal="distributed" vertical="center"/>
      <protection/>
    </xf>
    <xf numFmtId="38" fontId="9" fillId="0" borderId="9" xfId="17" applyFont="1" applyBorder="1" applyAlignment="1">
      <alignment horizontal="center" vertical="center"/>
    </xf>
    <xf numFmtId="38" fontId="9" fillId="0" borderId="4" xfId="17" applyFont="1" applyBorder="1" applyAlignment="1">
      <alignment horizontal="center" vertical="center"/>
    </xf>
    <xf numFmtId="38" fontId="1" fillId="0" borderId="1" xfId="17" applyFont="1" applyBorder="1" applyAlignment="1">
      <alignment horizontal="distributed" vertical="center"/>
    </xf>
    <xf numFmtId="38" fontId="1" fillId="0" borderId="13" xfId="17" applyFont="1" applyBorder="1" applyAlignment="1">
      <alignment horizontal="distributed" vertical="center"/>
    </xf>
    <xf numFmtId="176" fontId="1" fillId="0" borderId="1" xfId="24" applyNumberFormat="1" applyFont="1" applyBorder="1" applyAlignment="1">
      <alignment horizontal="distributed" vertical="center"/>
      <protection/>
    </xf>
    <xf numFmtId="176" fontId="7" fillId="0" borderId="1" xfId="24" applyNumberFormat="1" applyFont="1" applyBorder="1" applyAlignment="1">
      <alignment horizontal="distributed" vertical="center"/>
      <protection/>
    </xf>
    <xf numFmtId="176" fontId="7" fillId="0" borderId="13" xfId="24" applyNumberFormat="1" applyFont="1" applyBorder="1" applyAlignment="1">
      <alignment horizontal="distributed" vertical="center"/>
      <protection/>
    </xf>
    <xf numFmtId="0" fontId="1" fillId="0" borderId="18" xfId="24" applyFont="1" applyBorder="1" applyAlignment="1">
      <alignment horizontal="center" vertical="center"/>
      <protection/>
    </xf>
    <xf numFmtId="0" fontId="1" fillId="0" borderId="30" xfId="24" applyFont="1" applyBorder="1" applyAlignment="1">
      <alignment horizontal="center" vertical="center"/>
      <protection/>
    </xf>
    <xf numFmtId="0" fontId="1" fillId="0" borderId="9" xfId="24" applyFont="1" applyBorder="1" applyAlignment="1">
      <alignment horizontal="center" vertical="center"/>
      <protection/>
    </xf>
    <xf numFmtId="0" fontId="1" fillId="0" borderId="4" xfId="24" applyFont="1" applyBorder="1" applyAlignment="1">
      <alignment horizontal="center" vertical="center"/>
      <protection/>
    </xf>
    <xf numFmtId="0" fontId="1" fillId="0" borderId="15" xfId="24" applyFont="1" applyBorder="1" applyAlignment="1">
      <alignment horizontal="center" vertical="center"/>
      <protection/>
    </xf>
    <xf numFmtId="0" fontId="1" fillId="0" borderId="9" xfId="33" applyFont="1" applyBorder="1" applyAlignment="1">
      <alignment vertical="center"/>
      <protection/>
    </xf>
    <xf numFmtId="0" fontId="0" fillId="0" borderId="4" xfId="33" applyBorder="1" applyAlignment="1">
      <alignment/>
      <protection/>
    </xf>
    <xf numFmtId="0" fontId="1" fillId="0" borderId="1" xfId="34" applyFont="1" applyFill="1" applyBorder="1" applyAlignment="1">
      <alignment horizontal="center" vertical="center"/>
      <protection/>
    </xf>
    <xf numFmtId="0" fontId="0" fillId="0" borderId="1" xfId="34" applyFill="1" applyBorder="1" applyAlignment="1">
      <alignment horizontal="center" vertical="center"/>
      <protection/>
    </xf>
    <xf numFmtId="0" fontId="1" fillId="0" borderId="26" xfId="34" applyFont="1" applyFill="1" applyBorder="1" applyAlignment="1">
      <alignment horizontal="distributed" vertical="center"/>
      <protection/>
    </xf>
    <xf numFmtId="0" fontId="1" fillId="0" borderId="29" xfId="34" applyFont="1" applyFill="1" applyBorder="1" applyAlignment="1">
      <alignment horizontal="distributed" vertical="center"/>
      <protection/>
    </xf>
    <xf numFmtId="0" fontId="1" fillId="0" borderId="22" xfId="34" applyFont="1" applyFill="1" applyBorder="1" applyAlignment="1">
      <alignment horizontal="distributed" vertical="center"/>
      <protection/>
    </xf>
    <xf numFmtId="0" fontId="1" fillId="0" borderId="5" xfId="34" applyFont="1" applyFill="1" applyBorder="1" applyAlignment="1">
      <alignment horizontal="center" vertical="center"/>
      <protection/>
    </xf>
    <xf numFmtId="0" fontId="10" fillId="0" borderId="13" xfId="34" applyFont="1" applyFill="1" applyBorder="1" applyAlignment="1">
      <alignment horizontal="center" vertical="center" wrapText="1"/>
      <protection/>
    </xf>
    <xf numFmtId="0" fontId="0" fillId="0" borderId="13" xfId="34" applyFill="1" applyBorder="1" applyAlignment="1">
      <alignment horizontal="center" vertical="center"/>
      <protection/>
    </xf>
    <xf numFmtId="0" fontId="1" fillId="0" borderId="21" xfId="34" applyFont="1" applyFill="1" applyBorder="1" applyAlignment="1">
      <alignment horizontal="center" vertical="center"/>
      <protection/>
    </xf>
    <xf numFmtId="0" fontId="1" fillId="0" borderId="33" xfId="34" applyFont="1" applyFill="1" applyBorder="1" applyAlignment="1">
      <alignment horizontal="center" vertical="center"/>
      <protection/>
    </xf>
    <xf numFmtId="0" fontId="1" fillId="0" borderId="2" xfId="34" applyFont="1" applyFill="1" applyBorder="1" applyAlignment="1">
      <alignment horizontal="center" vertical="center"/>
      <protection/>
    </xf>
    <xf numFmtId="0" fontId="1" fillId="0" borderId="8" xfId="34" applyFont="1" applyFill="1" applyBorder="1" applyAlignment="1">
      <alignment horizontal="distributed" vertical="center"/>
      <protection/>
    </xf>
    <xf numFmtId="0" fontId="0" fillId="0" borderId="5" xfId="34" applyBorder="1" applyAlignment="1">
      <alignment horizontal="distributed" vertical="center"/>
      <protection/>
    </xf>
    <xf numFmtId="0" fontId="1" fillId="0" borderId="0" xfId="35" applyFont="1" applyBorder="1" applyAlignment="1">
      <alignment horizontal="distributed" vertical="center"/>
      <protection/>
    </xf>
    <xf numFmtId="0" fontId="1" fillId="0" borderId="4" xfId="35" applyFont="1" applyBorder="1" applyAlignment="1">
      <alignment horizontal="distributed" vertical="center"/>
      <protection/>
    </xf>
    <xf numFmtId="0" fontId="1" fillId="0" borderId="17" xfId="35" applyFont="1" applyBorder="1" applyAlignment="1">
      <alignment horizontal="center" vertical="center" wrapText="1"/>
      <protection/>
    </xf>
    <xf numFmtId="0" fontId="1" fillId="0" borderId="3" xfId="35" applyFont="1" applyBorder="1" applyAlignment="1">
      <alignment horizontal="center" vertical="center" wrapText="1"/>
      <protection/>
    </xf>
    <xf numFmtId="0" fontId="1" fillId="0" borderId="5" xfId="35" applyFont="1" applyBorder="1" applyAlignment="1">
      <alignment horizontal="center" vertical="center" wrapText="1"/>
      <protection/>
    </xf>
    <xf numFmtId="0" fontId="1" fillId="0" borderId="9" xfId="35" applyFont="1" applyBorder="1" applyAlignment="1">
      <alignment horizontal="center" vertical="center"/>
      <protection/>
    </xf>
    <xf numFmtId="0" fontId="1" fillId="0" borderId="0" xfId="35" applyFont="1" applyBorder="1" applyAlignment="1">
      <alignment horizontal="center" vertical="center"/>
      <protection/>
    </xf>
    <xf numFmtId="0" fontId="1" fillId="0" borderId="4" xfId="35" applyFont="1" applyBorder="1" applyAlignment="1">
      <alignment horizontal="center" vertical="center"/>
      <protection/>
    </xf>
    <xf numFmtId="0" fontId="9" fillId="0" borderId="9" xfId="35" applyFont="1" applyBorder="1" applyAlignment="1">
      <alignment horizontal="distributed" vertical="center"/>
      <protection/>
    </xf>
    <xf numFmtId="0" fontId="9" fillId="0" borderId="0" xfId="35" applyFont="1" applyBorder="1" applyAlignment="1">
      <alignment horizontal="distributed" vertical="center"/>
      <protection/>
    </xf>
    <xf numFmtId="0" fontId="9" fillId="0" borderId="4" xfId="35" applyFont="1" applyBorder="1" applyAlignment="1">
      <alignment horizontal="distributed" vertical="center"/>
      <protection/>
    </xf>
    <xf numFmtId="0" fontId="1" fillId="0" borderId="9" xfId="35" applyFont="1" applyBorder="1" applyAlignment="1">
      <alignment horizontal="left" vertical="center"/>
      <protection/>
    </xf>
    <xf numFmtId="0" fontId="1" fillId="0" borderId="0" xfId="35" applyFont="1" applyBorder="1" applyAlignment="1">
      <alignment horizontal="left" vertical="center"/>
      <protection/>
    </xf>
    <xf numFmtId="0" fontId="1" fillId="0" borderId="4" xfId="35" applyFont="1" applyBorder="1" applyAlignment="1">
      <alignment horizontal="left" vertical="center"/>
      <protection/>
    </xf>
    <xf numFmtId="0" fontId="1" fillId="0" borderId="0" xfId="35" applyFont="1" applyBorder="1" applyAlignment="1">
      <alignment horizontal="center" vertical="center" textRotation="255"/>
      <protection/>
    </xf>
    <xf numFmtId="0" fontId="1" fillId="0" borderId="15" xfId="35" applyFont="1" applyBorder="1" applyAlignment="1">
      <alignment horizontal="center" vertical="center"/>
      <protection/>
    </xf>
    <xf numFmtId="0" fontId="1" fillId="0" borderId="25" xfId="35" applyFont="1" applyBorder="1" applyAlignment="1">
      <alignment horizontal="center" vertical="center"/>
      <protection/>
    </xf>
    <xf numFmtId="0" fontId="1" fillId="0" borderId="6" xfId="35" applyFont="1" applyBorder="1" applyAlignment="1">
      <alignment horizontal="center" vertical="center"/>
      <protection/>
    </xf>
    <xf numFmtId="38" fontId="1" fillId="0" borderId="0" xfId="17" applyFont="1" applyBorder="1" applyAlignment="1">
      <alignment horizontal="distributed" vertical="center"/>
    </xf>
    <xf numFmtId="0" fontId="0" fillId="0" borderId="4" xfId="36" applyBorder="1" applyAlignment="1">
      <alignment horizontal="distributed" vertical="center"/>
      <protection/>
    </xf>
    <xf numFmtId="38" fontId="1" fillId="0" borderId="32" xfId="17" applyFont="1" applyBorder="1" applyAlignment="1">
      <alignment horizontal="distributed" vertical="center"/>
    </xf>
    <xf numFmtId="0" fontId="0" fillId="0" borderId="10" xfId="36" applyBorder="1" applyAlignment="1">
      <alignment horizontal="distributed" vertical="center"/>
      <protection/>
    </xf>
    <xf numFmtId="38" fontId="1" fillId="0" borderId="49" xfId="17" applyFont="1" applyBorder="1" applyAlignment="1">
      <alignment horizontal="distributed" vertical="center"/>
    </xf>
    <xf numFmtId="0" fontId="0" fillId="0" borderId="2" xfId="36" applyBorder="1" applyAlignment="1">
      <alignment horizontal="distributed" vertical="center"/>
      <protection/>
    </xf>
    <xf numFmtId="38" fontId="9" fillId="0" borderId="34" xfId="17" applyFont="1" applyBorder="1" applyAlignment="1">
      <alignment horizontal="distributed" vertical="center"/>
    </xf>
    <xf numFmtId="38" fontId="1" fillId="0" borderId="21" xfId="17" applyFont="1" applyBorder="1" applyAlignment="1">
      <alignment horizontal="distributed" vertical="center"/>
    </xf>
    <xf numFmtId="0" fontId="0" fillId="0" borderId="33" xfId="36" applyBorder="1" applyAlignment="1">
      <alignment horizontal="distributed" vertical="center"/>
      <protection/>
    </xf>
    <xf numFmtId="38" fontId="9" fillId="0" borderId="9" xfId="17" applyFont="1" applyBorder="1" applyAlignment="1">
      <alignment horizontal="distributed" vertical="center"/>
    </xf>
    <xf numFmtId="0" fontId="0" fillId="0" borderId="0" xfId="36" applyAlignment="1">
      <alignment horizontal="distributed" vertical="center"/>
      <protection/>
    </xf>
    <xf numFmtId="38" fontId="1" fillId="0" borderId="17" xfId="17" applyFont="1" applyBorder="1" applyAlignment="1">
      <alignment horizontal="center" vertical="center" wrapText="1"/>
    </xf>
    <xf numFmtId="0" fontId="1" fillId="0" borderId="5" xfId="37" applyFont="1" applyBorder="1" applyAlignment="1">
      <alignment horizontal="center" vertical="center" wrapText="1"/>
      <protection/>
    </xf>
    <xf numFmtId="0" fontId="1" fillId="0" borderId="5" xfId="37" applyFont="1" applyBorder="1" applyAlignment="1">
      <alignment vertical="center" wrapText="1"/>
      <protection/>
    </xf>
    <xf numFmtId="38" fontId="1" fillId="0" borderId="18" xfId="17" applyFont="1" applyFill="1" applyBorder="1" applyAlignment="1">
      <alignment horizontal="distributed" vertical="center" wrapText="1"/>
    </xf>
    <xf numFmtId="0" fontId="0" fillId="0" borderId="30" xfId="37" applyBorder="1" applyAlignment="1">
      <alignment horizontal="distributed" vertical="center"/>
      <protection/>
    </xf>
    <xf numFmtId="0" fontId="0" fillId="0" borderId="15" xfId="37" applyBorder="1" applyAlignment="1">
      <alignment horizontal="distributed" vertical="center"/>
      <protection/>
    </xf>
    <xf numFmtId="0" fontId="0" fillId="0" borderId="6" xfId="37" applyBorder="1" applyAlignment="1">
      <alignment horizontal="distributed" vertical="center"/>
      <protection/>
    </xf>
    <xf numFmtId="38" fontId="1" fillId="0" borderId="18" xfId="17" applyFont="1" applyBorder="1" applyAlignment="1">
      <alignment horizontal="center" vertical="center" wrapText="1"/>
    </xf>
    <xf numFmtId="0" fontId="1" fillId="0" borderId="15" xfId="37" applyFont="1" applyBorder="1" applyAlignment="1">
      <alignment vertical="center" wrapText="1"/>
      <protection/>
    </xf>
    <xf numFmtId="38" fontId="1" fillId="0" borderId="9" xfId="17" applyFont="1" applyFill="1" applyBorder="1" applyAlignment="1">
      <alignment horizontal="distributed" vertical="center"/>
    </xf>
    <xf numFmtId="0" fontId="0" fillId="0" borderId="4" xfId="37" applyBorder="1" applyAlignment="1">
      <alignment horizontal="distributed" vertical="center"/>
      <protection/>
    </xf>
    <xf numFmtId="0" fontId="14" fillId="0" borderId="4" xfId="37" applyFont="1" applyBorder="1" applyAlignment="1">
      <alignment horizontal="distributed" vertical="center"/>
      <protection/>
    </xf>
    <xf numFmtId="0" fontId="9" fillId="0" borderId="9" xfId="37" applyFont="1" applyBorder="1" applyAlignment="1">
      <alignment horizontal="distributed" vertical="center"/>
      <protection/>
    </xf>
    <xf numFmtId="176" fontId="1" fillId="0" borderId="17" xfId="38" applyNumberFormat="1" applyFont="1" applyBorder="1" applyAlignment="1" applyProtection="1">
      <alignment horizontal="distributed" vertical="center" wrapText="1"/>
      <protection/>
    </xf>
    <xf numFmtId="0" fontId="0" fillId="0" borderId="3" xfId="38" applyBorder="1" applyAlignment="1">
      <alignment horizontal="distributed" vertical="center" wrapText="1"/>
      <protection/>
    </xf>
    <xf numFmtId="0" fontId="0" fillId="0" borderId="5" xfId="38" applyBorder="1" applyAlignment="1">
      <alignment horizontal="distributed" vertical="center" wrapText="1"/>
      <protection/>
    </xf>
    <xf numFmtId="176" fontId="1" fillId="0" borderId="17" xfId="38" applyNumberFormat="1" applyFont="1" applyFill="1" applyBorder="1" applyAlignment="1" applyProtection="1">
      <alignment horizontal="center" vertical="center"/>
      <protection/>
    </xf>
    <xf numFmtId="176" fontId="1" fillId="0" borderId="3" xfId="38" applyNumberFormat="1" applyFont="1" applyFill="1" applyBorder="1" applyAlignment="1" applyProtection="1">
      <alignment horizontal="center" vertical="center"/>
      <protection/>
    </xf>
    <xf numFmtId="176" fontId="1" fillId="0" borderId="5" xfId="38" applyNumberFormat="1" applyFont="1" applyFill="1" applyBorder="1" applyAlignment="1" applyProtection="1">
      <alignment horizontal="center" vertical="center"/>
      <protection/>
    </xf>
    <xf numFmtId="38" fontId="1" fillId="0" borderId="18" xfId="17" applyFont="1" applyBorder="1" applyAlignment="1">
      <alignment horizontal="distributed" vertical="center"/>
    </xf>
    <xf numFmtId="0" fontId="0" fillId="0" borderId="15" xfId="39" applyBorder="1" applyAlignment="1">
      <alignment horizontal="distributed" vertical="center"/>
      <protection/>
    </xf>
    <xf numFmtId="0" fontId="1" fillId="0" borderId="21" xfId="39" applyFont="1" applyBorder="1" applyAlignment="1">
      <alignment horizontal="distributed" vertical="center"/>
      <protection/>
    </xf>
    <xf numFmtId="0" fontId="0" fillId="0" borderId="33" xfId="39" applyBorder="1" applyAlignment="1">
      <alignment horizontal="distributed" vertical="center"/>
      <protection/>
    </xf>
    <xf numFmtId="0" fontId="0" fillId="0" borderId="2" xfId="39" applyBorder="1" applyAlignment="1">
      <alignment horizontal="distributed" vertical="center"/>
      <protection/>
    </xf>
    <xf numFmtId="0" fontId="1" fillId="0" borderId="17" xfId="40" applyFont="1" applyBorder="1" applyAlignment="1">
      <alignment horizontal="distributed" vertical="center"/>
      <protection/>
    </xf>
    <xf numFmtId="0" fontId="0" fillId="0" borderId="15" xfId="40" applyBorder="1" applyAlignment="1">
      <alignment horizontal="distributed" vertical="center"/>
      <protection/>
    </xf>
    <xf numFmtId="38" fontId="1" fillId="0" borderId="17" xfId="17" applyFont="1" applyFill="1" applyBorder="1" applyAlignment="1">
      <alignment horizontal="center" vertical="center"/>
    </xf>
    <xf numFmtId="0" fontId="0" fillId="0" borderId="3" xfId="41" applyBorder="1" applyAlignment="1">
      <alignment horizontal="center" vertical="center"/>
      <protection/>
    </xf>
    <xf numFmtId="0" fontId="0" fillId="0" borderId="5" xfId="41" applyBorder="1" applyAlignment="1">
      <alignment horizontal="center" vertical="center"/>
      <protection/>
    </xf>
    <xf numFmtId="38" fontId="1" fillId="0" borderId="8" xfId="17" applyFont="1" applyFill="1" applyBorder="1" applyAlignment="1">
      <alignment horizontal="center" vertical="center"/>
    </xf>
    <xf numFmtId="38" fontId="1" fillId="0" borderId="5" xfId="17" applyFont="1" applyFill="1" applyBorder="1" applyAlignment="1">
      <alignment horizontal="center" vertical="center"/>
    </xf>
    <xf numFmtId="38" fontId="1" fillId="0" borderId="9" xfId="17" applyFont="1" applyFill="1" applyBorder="1" applyAlignment="1">
      <alignment horizontal="center"/>
    </xf>
    <xf numFmtId="0" fontId="7" fillId="0" borderId="4" xfId="41" applyFont="1" applyFill="1" applyBorder="1">
      <alignment/>
      <protection/>
    </xf>
    <xf numFmtId="38" fontId="1" fillId="0" borderId="0" xfId="17" applyFont="1" applyFill="1" applyBorder="1" applyAlignment="1">
      <alignment horizontal="center"/>
    </xf>
    <xf numFmtId="38" fontId="9" fillId="0" borderId="9" xfId="17" applyFont="1" applyFill="1" applyBorder="1" applyAlignment="1">
      <alignment horizontal="center"/>
    </xf>
    <xf numFmtId="0" fontId="9" fillId="0" borderId="4" xfId="41" applyFont="1" applyFill="1" applyBorder="1">
      <alignment/>
      <protection/>
    </xf>
    <xf numFmtId="38" fontId="1" fillId="0" borderId="9" xfId="17" applyFont="1" applyFill="1" applyBorder="1" applyAlignment="1">
      <alignment horizontal="distributed" vertical="center"/>
    </xf>
    <xf numFmtId="0" fontId="7" fillId="0" borderId="4" xfId="41" applyFont="1" applyBorder="1" applyAlignment="1">
      <alignment horizontal="distributed" vertical="center"/>
      <protection/>
    </xf>
    <xf numFmtId="38" fontId="1" fillId="0" borderId="41" xfId="17" applyFont="1" applyFill="1" applyBorder="1" applyAlignment="1">
      <alignment horizontal="distributed" vertical="center"/>
    </xf>
    <xf numFmtId="0" fontId="7" fillId="0" borderId="50" xfId="41" applyFont="1" applyBorder="1" applyAlignment="1">
      <alignment horizontal="distributed" vertical="center"/>
      <protection/>
    </xf>
    <xf numFmtId="38" fontId="1" fillId="0" borderId="21" xfId="17" applyFont="1" applyFill="1" applyBorder="1" applyAlignment="1">
      <alignment horizontal="distributed"/>
    </xf>
    <xf numFmtId="0" fontId="0" fillId="0" borderId="33" xfId="41" applyBorder="1" applyAlignment="1">
      <alignment horizontal="distributed"/>
      <protection/>
    </xf>
    <xf numFmtId="0" fontId="0" fillId="0" borderId="6" xfId="41" applyBorder="1" applyAlignment="1">
      <alignment horizontal="distributed"/>
      <protection/>
    </xf>
    <xf numFmtId="38" fontId="10" fillId="0" borderId="8" xfId="17" applyFont="1" applyFill="1" applyBorder="1" applyAlignment="1">
      <alignment horizontal="center" vertical="center"/>
    </xf>
    <xf numFmtId="38" fontId="10" fillId="0" borderId="5" xfId="17" applyFont="1" applyFill="1" applyBorder="1" applyAlignment="1">
      <alignment horizontal="center" vertical="center"/>
    </xf>
    <xf numFmtId="38" fontId="1" fillId="0" borderId="24" xfId="17" applyFont="1" applyFill="1" applyBorder="1" applyAlignment="1">
      <alignment horizontal="center" vertical="center"/>
    </xf>
    <xf numFmtId="38" fontId="1" fillId="0" borderId="6" xfId="17" applyFont="1" applyFill="1" applyBorder="1" applyAlignment="1">
      <alignment horizontal="center" vertical="center"/>
    </xf>
    <xf numFmtId="38" fontId="1" fillId="0" borderId="21" xfId="17" applyFont="1" applyFill="1" applyBorder="1" applyAlignment="1">
      <alignment horizontal="center"/>
    </xf>
    <xf numFmtId="38" fontId="1" fillId="0" borderId="33" xfId="17" applyFont="1" applyFill="1" applyBorder="1" applyAlignment="1">
      <alignment horizontal="center"/>
    </xf>
    <xf numFmtId="38" fontId="1" fillId="0" borderId="2" xfId="17" applyFont="1" applyFill="1" applyBorder="1" applyAlignment="1">
      <alignment horizontal="center"/>
    </xf>
    <xf numFmtId="197" fontId="1" fillId="0" borderId="4" xfId="17" applyNumberFormat="1" applyFont="1" applyBorder="1" applyAlignment="1">
      <alignment horizontal="center" vertical="center"/>
    </xf>
    <xf numFmtId="0" fontId="1" fillId="0" borderId="21" xfId="42" applyFont="1" applyBorder="1" applyAlignment="1">
      <alignment horizontal="distributed" vertical="center"/>
      <protection/>
    </xf>
    <xf numFmtId="0" fontId="0" fillId="0" borderId="33" xfId="42" applyBorder="1" applyAlignment="1">
      <alignment horizontal="distributed" vertical="center"/>
      <protection/>
    </xf>
    <xf numFmtId="0" fontId="0" fillId="0" borderId="2" xfId="42" applyBorder="1" applyAlignment="1">
      <alignment horizontal="distributed" vertical="center"/>
      <protection/>
    </xf>
    <xf numFmtId="0" fontId="1" fillId="0" borderId="7" xfId="42" applyFont="1" applyBorder="1" applyAlignment="1">
      <alignment horizontal="distributed" vertical="center"/>
      <protection/>
    </xf>
    <xf numFmtId="0" fontId="0" fillId="0" borderId="24" xfId="42" applyBorder="1" applyAlignment="1">
      <alignment horizontal="distributed" vertical="center"/>
      <protection/>
    </xf>
    <xf numFmtId="0" fontId="0" fillId="0" borderId="15" xfId="42" applyBorder="1" applyAlignment="1">
      <alignment horizontal="distributed" vertical="center"/>
      <protection/>
    </xf>
    <xf numFmtId="0" fontId="0" fillId="0" borderId="6" xfId="42" applyBorder="1" applyAlignment="1">
      <alignment horizontal="distributed" vertical="center"/>
      <protection/>
    </xf>
    <xf numFmtId="0" fontId="1" fillId="0" borderId="7" xfId="42" applyFont="1" applyBorder="1" applyAlignment="1">
      <alignment horizontal="distributed" vertical="center"/>
      <protection/>
    </xf>
    <xf numFmtId="0" fontId="0" fillId="0" borderId="24" xfId="42" applyBorder="1" applyAlignment="1">
      <alignment horizontal="distributed"/>
      <protection/>
    </xf>
    <xf numFmtId="0" fontId="1" fillId="0" borderId="15" xfId="42" applyFont="1" applyBorder="1" applyAlignment="1">
      <alignment horizontal="distributed" vertical="center"/>
      <protection/>
    </xf>
    <xf numFmtId="0" fontId="0" fillId="0" borderId="6" xfId="42" applyBorder="1" applyAlignment="1">
      <alignment horizontal="distributed"/>
      <protection/>
    </xf>
    <xf numFmtId="0" fontId="1" fillId="0" borderId="13" xfId="42" applyFont="1" applyBorder="1" applyAlignment="1">
      <alignment horizontal="distributed" vertical="center"/>
      <protection/>
    </xf>
    <xf numFmtId="0" fontId="7" fillId="0" borderId="13" xfId="42" applyFont="1" applyBorder="1" applyAlignment="1">
      <alignment horizontal="distributed" vertical="center"/>
      <protection/>
    </xf>
    <xf numFmtId="0" fontId="1" fillId="0" borderId="18" xfId="42" applyFont="1" applyBorder="1" applyAlignment="1">
      <alignment horizontal="center" vertical="center"/>
      <protection/>
    </xf>
    <xf numFmtId="0" fontId="1" fillId="0" borderId="30" xfId="42" applyFont="1" applyBorder="1" applyAlignment="1">
      <alignment horizontal="center" vertical="center"/>
      <protection/>
    </xf>
    <xf numFmtId="0" fontId="1" fillId="0" borderId="9" xfId="42" applyFont="1" applyBorder="1" applyAlignment="1">
      <alignment horizontal="distributed" vertical="center"/>
      <protection/>
    </xf>
    <xf numFmtId="0" fontId="1" fillId="0" borderId="4" xfId="42" applyFont="1" applyBorder="1" applyAlignment="1">
      <alignment horizontal="distributed" vertical="center"/>
      <protection/>
    </xf>
    <xf numFmtId="0" fontId="16" fillId="0" borderId="9" xfId="42" applyFont="1" applyBorder="1" applyAlignment="1">
      <alignment horizontal="distributed" vertical="center"/>
      <protection/>
    </xf>
    <xf numFmtId="0" fontId="9" fillId="0" borderId="4" xfId="42" applyFont="1" applyBorder="1" applyAlignment="1">
      <alignment horizontal="distributed" vertical="center"/>
      <protection/>
    </xf>
    <xf numFmtId="0" fontId="1" fillId="0" borderId="1" xfId="42" applyFont="1" applyBorder="1" applyAlignment="1">
      <alignment horizontal="distributed" vertical="center"/>
      <protection/>
    </xf>
    <xf numFmtId="0" fontId="7" fillId="0" borderId="1" xfId="42" applyFont="1" applyBorder="1" applyAlignment="1">
      <alignment horizontal="distributed" vertical="center"/>
      <protection/>
    </xf>
    <xf numFmtId="0" fontId="9" fillId="0" borderId="9" xfId="42" applyFont="1" applyBorder="1" applyAlignment="1">
      <alignment horizontal="distributed" vertical="center"/>
      <protection/>
    </xf>
    <xf numFmtId="0" fontId="1" fillId="0" borderId="15" xfId="42" applyFont="1" applyBorder="1" applyAlignment="1">
      <alignment horizontal="center" vertical="center"/>
      <protection/>
    </xf>
    <xf numFmtId="0" fontId="1" fillId="0" borderId="6" xfId="42" applyFont="1" applyBorder="1" applyAlignment="1">
      <alignment horizontal="center" vertical="center"/>
      <protection/>
    </xf>
    <xf numFmtId="0" fontId="1" fillId="0" borderId="21" xfId="43" applyFont="1" applyFill="1" applyBorder="1" applyAlignment="1">
      <alignment horizontal="distributed" vertical="center"/>
      <protection/>
    </xf>
    <xf numFmtId="0" fontId="1" fillId="0" borderId="2" xfId="43" applyFont="1" applyBorder="1" applyAlignment="1">
      <alignment horizontal="distributed" vertical="center"/>
      <protection/>
    </xf>
    <xf numFmtId="0" fontId="1" fillId="0" borderId="0" xfId="43" applyFont="1" applyBorder="1" applyAlignment="1">
      <alignment horizontal="distributed" vertical="center"/>
      <protection/>
    </xf>
    <xf numFmtId="0" fontId="1" fillId="0" borderId="4" xfId="43" applyFont="1" applyBorder="1" applyAlignment="1">
      <alignment horizontal="distributed" vertical="center"/>
      <protection/>
    </xf>
    <xf numFmtId="0" fontId="0" fillId="0" borderId="4" xfId="43" applyBorder="1" applyAlignment="1">
      <alignment vertical="center"/>
      <protection/>
    </xf>
    <xf numFmtId="0" fontId="1" fillId="0" borderId="21" xfId="43" applyFont="1" applyBorder="1" applyAlignment="1">
      <alignment horizontal="distributed" vertical="center"/>
      <protection/>
    </xf>
    <xf numFmtId="0" fontId="1" fillId="0" borderId="2" xfId="43" applyFont="1" applyBorder="1" applyAlignment="1">
      <alignment horizontal="distributed" vertical="center"/>
      <protection/>
    </xf>
    <xf numFmtId="0" fontId="1" fillId="0" borderId="4" xfId="43" applyFont="1" applyBorder="1" applyAlignment="1">
      <alignment vertical="center"/>
      <protection/>
    </xf>
    <xf numFmtId="0" fontId="1" fillId="0" borderId="18" xfId="43" applyFont="1" applyBorder="1" applyAlignment="1">
      <alignment horizontal="center" vertical="center"/>
      <protection/>
    </xf>
    <xf numFmtId="0" fontId="1" fillId="0" borderId="20" xfId="43" applyFont="1" applyBorder="1" applyAlignment="1">
      <alignment horizontal="center" vertical="center"/>
      <protection/>
    </xf>
    <xf numFmtId="0" fontId="1" fillId="0" borderId="30" xfId="43" applyFont="1" applyBorder="1" applyAlignment="1">
      <alignment horizontal="center" vertical="center"/>
      <protection/>
    </xf>
    <xf numFmtId="0" fontId="1" fillId="0" borderId="15" xfId="43" applyFont="1" applyBorder="1" applyAlignment="1">
      <alignment horizontal="center" vertical="center"/>
      <protection/>
    </xf>
    <xf numFmtId="0" fontId="1" fillId="0" borderId="25" xfId="43" applyFont="1" applyBorder="1" applyAlignment="1">
      <alignment horizontal="center" vertical="center"/>
      <protection/>
    </xf>
    <xf numFmtId="0" fontId="1" fillId="0" borderId="6" xfId="43" applyFont="1" applyBorder="1" applyAlignment="1">
      <alignment horizontal="center" vertical="center"/>
      <protection/>
    </xf>
    <xf numFmtId="0" fontId="9" fillId="0" borderId="7" xfId="43" applyFont="1" applyBorder="1" applyAlignment="1">
      <alignment vertical="center"/>
      <protection/>
    </xf>
    <xf numFmtId="0" fontId="9" fillId="0" borderId="44" xfId="43" applyFont="1" applyBorder="1" applyAlignment="1">
      <alignment vertical="center"/>
      <protection/>
    </xf>
    <xf numFmtId="0" fontId="9" fillId="0" borderId="24" xfId="43" applyFont="1" applyBorder="1" applyAlignment="1">
      <alignment vertical="center"/>
      <protection/>
    </xf>
    <xf numFmtId="0" fontId="1" fillId="0" borderId="0" xfId="44" applyFont="1" applyBorder="1" applyAlignment="1">
      <alignment horizontal="distributed" vertical="center"/>
      <protection/>
    </xf>
    <xf numFmtId="0" fontId="1" fillId="0" borderId="4" xfId="44" applyFont="1" applyBorder="1" applyAlignment="1">
      <alignment horizontal="distributed" vertical="center"/>
      <protection/>
    </xf>
    <xf numFmtId="0" fontId="1" fillId="0" borderId="21" xfId="44" applyFont="1" applyBorder="1" applyAlignment="1">
      <alignment horizontal="center" vertical="center"/>
      <protection/>
    </xf>
    <xf numFmtId="0" fontId="1" fillId="0" borderId="2" xfId="44" applyFont="1" applyBorder="1" applyAlignment="1">
      <alignment horizontal="center" vertical="center"/>
      <protection/>
    </xf>
    <xf numFmtId="0" fontId="0" fillId="0" borderId="4" xfId="44" applyBorder="1" applyAlignment="1">
      <alignment horizontal="distributed" vertical="center"/>
      <protection/>
    </xf>
    <xf numFmtId="0" fontId="1" fillId="0" borderId="18" xfId="44" applyFont="1" applyBorder="1" applyAlignment="1">
      <alignment horizontal="center" vertical="center"/>
      <protection/>
    </xf>
    <xf numFmtId="0" fontId="1" fillId="0" borderId="20" xfId="44" applyFont="1" applyBorder="1" applyAlignment="1">
      <alignment horizontal="center" vertical="center"/>
      <protection/>
    </xf>
    <xf numFmtId="0" fontId="1" fillId="0" borderId="30" xfId="44" applyFont="1" applyBorder="1" applyAlignment="1">
      <alignment horizontal="center" vertical="center"/>
      <protection/>
    </xf>
    <xf numFmtId="0" fontId="1" fillId="0" borderId="15" xfId="44" applyFont="1" applyBorder="1" applyAlignment="1">
      <alignment horizontal="center" vertical="center"/>
      <protection/>
    </xf>
    <xf numFmtId="0" fontId="1" fillId="0" borderId="25" xfId="44" applyFont="1" applyBorder="1" applyAlignment="1">
      <alignment horizontal="center" vertical="center"/>
      <protection/>
    </xf>
    <xf numFmtId="0" fontId="1" fillId="0" borderId="6" xfId="44" applyFont="1" applyBorder="1" applyAlignment="1">
      <alignment horizontal="center" vertical="center"/>
      <protection/>
    </xf>
    <xf numFmtId="0" fontId="9" fillId="0" borderId="7" xfId="44" applyFont="1" applyBorder="1" applyAlignment="1">
      <alignment vertical="center"/>
      <protection/>
    </xf>
    <xf numFmtId="0" fontId="9" fillId="0" borderId="44" xfId="44" applyFont="1" applyBorder="1" applyAlignment="1">
      <alignment vertical="center"/>
      <protection/>
    </xf>
    <xf numFmtId="0" fontId="9" fillId="0" borderId="24" xfId="44" applyFont="1" applyBorder="1" applyAlignment="1">
      <alignment vertical="center"/>
      <protection/>
    </xf>
    <xf numFmtId="0" fontId="1" fillId="0" borderId="17" xfId="45" applyFont="1" applyBorder="1" applyAlignment="1">
      <alignment horizontal="center" vertical="center" wrapText="1"/>
      <protection/>
    </xf>
    <xf numFmtId="0" fontId="1" fillId="0" borderId="3" xfId="45" applyFont="1" applyBorder="1" applyAlignment="1">
      <alignment horizontal="center" vertical="center" wrapText="1"/>
      <protection/>
    </xf>
    <xf numFmtId="0" fontId="1" fillId="0" borderId="5" xfId="45" applyFont="1" applyBorder="1" applyAlignment="1">
      <alignment horizontal="center" vertical="center" wrapText="1"/>
      <protection/>
    </xf>
    <xf numFmtId="0" fontId="1" fillId="0" borderId="3" xfId="45" applyFont="1" applyBorder="1" applyAlignment="1">
      <alignment horizontal="center" vertical="center"/>
      <protection/>
    </xf>
    <xf numFmtId="0" fontId="1" fillId="0" borderId="44" xfId="45" applyFont="1" applyBorder="1" applyAlignment="1">
      <alignment horizontal="center" vertical="center"/>
      <protection/>
    </xf>
    <xf numFmtId="0" fontId="1" fillId="0" borderId="24" xfId="45" applyFont="1" applyBorder="1" applyAlignment="1">
      <alignment horizontal="center" vertical="center"/>
      <protection/>
    </xf>
    <xf numFmtId="0" fontId="1" fillId="0" borderId="25" xfId="45" applyFont="1" applyBorder="1" applyAlignment="1">
      <alignment horizontal="center" vertical="center"/>
      <protection/>
    </xf>
    <xf numFmtId="0" fontId="1" fillId="0" borderId="6" xfId="45" applyFont="1" applyBorder="1" applyAlignment="1">
      <alignment horizontal="center" vertical="center"/>
      <protection/>
    </xf>
    <xf numFmtId="0" fontId="1" fillId="0" borderId="7" xfId="45" applyFont="1" applyBorder="1" applyAlignment="1">
      <alignment horizontal="center" vertical="center"/>
      <protection/>
    </xf>
    <xf numFmtId="0" fontId="1" fillId="0" borderId="15" xfId="45" applyFont="1" applyBorder="1" applyAlignment="1">
      <alignment horizontal="center" vertical="center"/>
      <protection/>
    </xf>
    <xf numFmtId="0" fontId="1" fillId="0" borderId="8" xfId="45" applyFont="1" applyBorder="1" applyAlignment="1">
      <alignment horizontal="center" vertical="center" wrapText="1"/>
      <protection/>
    </xf>
    <xf numFmtId="0" fontId="1" fillId="0" borderId="5" xfId="45" applyFont="1" applyBorder="1" applyAlignment="1">
      <alignment horizontal="center" vertical="center"/>
      <protection/>
    </xf>
    <xf numFmtId="0" fontId="1" fillId="0" borderId="8" xfId="45" applyFont="1" applyBorder="1" applyAlignment="1">
      <alignment vertical="center" wrapText="1"/>
      <protection/>
    </xf>
    <xf numFmtId="0" fontId="1" fillId="0" borderId="3" xfId="45" applyFont="1" applyBorder="1" applyAlignment="1">
      <alignment vertical="center"/>
      <protection/>
    </xf>
    <xf numFmtId="0" fontId="1" fillId="0" borderId="5" xfId="45" applyFont="1" applyBorder="1" applyAlignment="1">
      <alignment vertical="center"/>
      <protection/>
    </xf>
    <xf numFmtId="38" fontId="1" fillId="0" borderId="0" xfId="17" applyFont="1" applyBorder="1" applyAlignment="1">
      <alignment horizontal="left" vertical="center"/>
    </xf>
    <xf numFmtId="38" fontId="1" fillId="0" borderId="4" xfId="17" applyFont="1" applyBorder="1" applyAlignment="1">
      <alignment horizontal="left" vertical="center"/>
    </xf>
    <xf numFmtId="38" fontId="1" fillId="0" borderId="4" xfId="17" applyFont="1" applyBorder="1" applyAlignment="1">
      <alignment horizontal="distributed" vertical="center"/>
    </xf>
    <xf numFmtId="38" fontId="1" fillId="0" borderId="21" xfId="17" applyFont="1" applyBorder="1" applyAlignment="1">
      <alignment horizontal="center" vertical="center"/>
    </xf>
    <xf numFmtId="38" fontId="1" fillId="0" borderId="33" xfId="17" applyFont="1" applyBorder="1" applyAlignment="1">
      <alignment horizontal="center" vertical="center"/>
    </xf>
    <xf numFmtId="38" fontId="1" fillId="0" borderId="2" xfId="17" applyFont="1" applyBorder="1" applyAlignment="1">
      <alignment horizontal="center" vertical="center"/>
    </xf>
    <xf numFmtId="38" fontId="9" fillId="0" borderId="7" xfId="17" applyFont="1" applyBorder="1" applyAlignment="1">
      <alignment horizontal="distributed" vertical="center"/>
    </xf>
    <xf numFmtId="38" fontId="9" fillId="0" borderId="44" xfId="17" applyFont="1" applyBorder="1" applyAlignment="1">
      <alignment horizontal="distributed" vertical="center"/>
    </xf>
    <xf numFmtId="38" fontId="9" fillId="0" borderId="24" xfId="17" applyFont="1" applyBorder="1" applyAlignment="1">
      <alignment horizontal="distributed" vertical="center"/>
    </xf>
    <xf numFmtId="0" fontId="9" fillId="0" borderId="9" xfId="47" applyFont="1" applyBorder="1" applyAlignment="1">
      <alignment horizontal="distributed" vertical="center"/>
      <protection/>
    </xf>
    <xf numFmtId="0" fontId="7" fillId="0" borderId="4" xfId="47" applyFont="1" applyBorder="1" applyAlignment="1">
      <alignment horizontal="distributed" vertical="center"/>
      <protection/>
    </xf>
    <xf numFmtId="0" fontId="1" fillId="0" borderId="18" xfId="47" applyFont="1" applyBorder="1" applyAlignment="1">
      <alignment horizontal="center" vertical="center"/>
      <protection/>
    </xf>
    <xf numFmtId="0" fontId="1" fillId="0" borderId="30" xfId="47" applyFont="1" applyBorder="1" applyAlignment="1">
      <alignment horizontal="center" vertical="center"/>
      <protection/>
    </xf>
    <xf numFmtId="0" fontId="1" fillId="0" borderId="15" xfId="47" applyFont="1" applyBorder="1" applyAlignment="1">
      <alignment horizontal="center" vertical="center"/>
      <protection/>
    </xf>
    <xf numFmtId="0" fontId="1" fillId="0" borderId="6" xfId="47" applyFont="1" applyBorder="1" applyAlignment="1">
      <alignment horizontal="center" vertical="center"/>
      <protection/>
    </xf>
    <xf numFmtId="0" fontId="9" fillId="0" borderId="11" xfId="47" applyFont="1" applyBorder="1" applyAlignment="1">
      <alignment horizontal="distributed" vertical="center"/>
      <protection/>
    </xf>
    <xf numFmtId="0" fontId="9" fillId="0" borderId="10" xfId="47" applyFont="1" applyBorder="1" applyAlignment="1">
      <alignment horizontal="distributed" vertical="center"/>
      <protection/>
    </xf>
    <xf numFmtId="0" fontId="1" fillId="0" borderId="0" xfId="49" applyFont="1" applyBorder="1" applyAlignment="1">
      <alignment horizontal="distributed" vertical="center"/>
      <protection/>
    </xf>
    <xf numFmtId="0" fontId="7" fillId="0" borderId="0" xfId="49" applyFont="1" applyBorder="1" applyAlignment="1">
      <alignment horizontal="distributed" vertical="center"/>
      <protection/>
    </xf>
    <xf numFmtId="0" fontId="9" fillId="0" borderId="0" xfId="49" applyFont="1" applyBorder="1" applyAlignment="1">
      <alignment horizontal="distributed" vertical="center"/>
      <protection/>
    </xf>
    <xf numFmtId="0" fontId="1" fillId="0" borderId="51" xfId="49" applyFont="1" applyBorder="1" applyAlignment="1">
      <alignment horizontal="distributed" vertical="center"/>
      <protection/>
    </xf>
    <xf numFmtId="0" fontId="7" fillId="0" borderId="45" xfId="49" applyFont="1" applyBorder="1" applyAlignment="1">
      <alignment horizontal="distributed" vertical="center"/>
      <protection/>
    </xf>
    <xf numFmtId="0" fontId="9" fillId="0" borderId="7" xfId="49" applyFont="1" applyBorder="1" applyAlignment="1">
      <alignment horizontal="distributed" vertical="center"/>
      <protection/>
    </xf>
    <xf numFmtId="0" fontId="9" fillId="0" borderId="44" xfId="49" applyFont="1" applyBorder="1" applyAlignment="1">
      <alignment horizontal="distributed" vertical="center"/>
      <protection/>
    </xf>
    <xf numFmtId="0" fontId="9" fillId="0" borderId="25" xfId="49" applyFont="1" applyBorder="1" applyAlignment="1">
      <alignment horizontal="distributed" vertical="center"/>
      <protection/>
    </xf>
    <xf numFmtId="0" fontId="1" fillId="0" borderId="7" xfId="49" applyFont="1" applyBorder="1" applyAlignment="1">
      <alignment horizontal="distributed" vertical="center"/>
      <protection/>
    </xf>
    <xf numFmtId="0" fontId="7" fillId="0" borderId="44" xfId="49" applyFont="1" applyBorder="1" applyAlignment="1">
      <alignment horizontal="distributed" vertical="center"/>
      <protection/>
    </xf>
    <xf numFmtId="0" fontId="1" fillId="0" borderId="9" xfId="49" applyFont="1" applyBorder="1" applyAlignment="1">
      <alignment horizontal="distributed" vertical="center"/>
      <protection/>
    </xf>
    <xf numFmtId="0" fontId="1" fillId="0" borderId="15" xfId="49" applyFont="1" applyBorder="1" applyAlignment="1">
      <alignment horizontal="distributed" vertical="center"/>
      <protection/>
    </xf>
    <xf numFmtId="0" fontId="1" fillId="0" borderId="25" xfId="49" applyFont="1" applyBorder="1" applyAlignment="1">
      <alignment horizontal="distributed" vertical="center"/>
      <protection/>
    </xf>
    <xf numFmtId="0" fontId="9" fillId="0" borderId="7" xfId="17" applyNumberFormat="1" applyFont="1" applyBorder="1" applyAlignment="1">
      <alignment horizontal="distributed" vertical="center"/>
    </xf>
    <xf numFmtId="0" fontId="9" fillId="0" borderId="24" xfId="17" applyNumberFormat="1" applyFont="1" applyBorder="1" applyAlignment="1">
      <alignment horizontal="distributed" vertical="center"/>
    </xf>
    <xf numFmtId="0" fontId="1" fillId="0" borderId="21" xfId="17" applyNumberFormat="1" applyFont="1" applyBorder="1" applyAlignment="1">
      <alignment horizontal="distributed" vertical="center"/>
    </xf>
    <xf numFmtId="0" fontId="7" fillId="0" borderId="33" xfId="50" applyNumberFormat="1" applyFont="1" applyBorder="1" applyAlignment="1">
      <alignment horizontal="distributed" vertical="center"/>
      <protection/>
    </xf>
    <xf numFmtId="0" fontId="7" fillId="0" borderId="52" xfId="50" applyNumberFormat="1" applyFont="1" applyBorder="1" applyAlignment="1">
      <alignment horizontal="distributed" vertical="center"/>
      <protection/>
    </xf>
    <xf numFmtId="0" fontId="7" fillId="0" borderId="2" xfId="50" applyNumberFormat="1" applyFont="1" applyBorder="1" applyAlignment="1">
      <alignment horizontal="distributed" vertical="center"/>
      <protection/>
    </xf>
    <xf numFmtId="0" fontId="1" fillId="0" borderId="18" xfId="17" applyNumberFormat="1" applyFont="1" applyBorder="1" applyAlignment="1">
      <alignment horizontal="distributed" vertical="center"/>
    </xf>
    <xf numFmtId="0" fontId="1" fillId="0" borderId="30" xfId="17" applyNumberFormat="1" applyFont="1" applyBorder="1" applyAlignment="1">
      <alignment horizontal="distributed" vertical="center"/>
    </xf>
    <xf numFmtId="0" fontId="1" fillId="0" borderId="15" xfId="17" applyNumberFormat="1" applyFont="1" applyBorder="1" applyAlignment="1">
      <alignment horizontal="distributed" vertical="center"/>
    </xf>
    <xf numFmtId="0" fontId="1" fillId="0" borderId="6" xfId="17" applyNumberFormat="1" applyFont="1" applyBorder="1" applyAlignment="1">
      <alignment horizontal="distributed" vertical="center"/>
    </xf>
    <xf numFmtId="38" fontId="1" fillId="0" borderId="18" xfId="17" applyFont="1" applyBorder="1" applyAlignment="1">
      <alignment horizontal="center" vertical="center"/>
    </xf>
    <xf numFmtId="0" fontId="10" fillId="0" borderId="4" xfId="51" applyFont="1" applyBorder="1" applyAlignment="1">
      <alignment horizontal="distributed" vertical="center"/>
      <protection/>
    </xf>
    <xf numFmtId="38" fontId="1" fillId="0" borderId="18" xfId="17" applyFont="1" applyBorder="1" applyAlignment="1">
      <alignment horizontal="distributed" vertical="center" wrapText="1"/>
    </xf>
    <xf numFmtId="0" fontId="18" fillId="0" borderId="30" xfId="51" applyFont="1" applyBorder="1" applyAlignment="1">
      <alignment horizontal="distributed" vertical="center"/>
      <protection/>
    </xf>
    <xf numFmtId="0" fontId="18" fillId="0" borderId="15" xfId="51" applyFont="1" applyBorder="1" applyAlignment="1">
      <alignment horizontal="distributed" vertical="center"/>
      <protection/>
    </xf>
    <xf numFmtId="0" fontId="18" fillId="0" borderId="6" xfId="51" applyFont="1" applyBorder="1" applyAlignment="1">
      <alignment horizontal="distributed" vertical="center"/>
      <protection/>
    </xf>
    <xf numFmtId="38" fontId="9" fillId="0" borderId="4" xfId="17" applyFont="1" applyBorder="1" applyAlignment="1">
      <alignment horizontal="distributed" vertical="center"/>
    </xf>
    <xf numFmtId="0" fontId="1" fillId="0" borderId="9" xfId="17" applyNumberFormat="1" applyFont="1" applyBorder="1" applyAlignment="1">
      <alignment horizontal="distributed" vertical="center"/>
    </xf>
    <xf numFmtId="0" fontId="1" fillId="0" borderId="4" xfId="51" applyFont="1" applyBorder="1" applyAlignment="1">
      <alignment horizontal="distributed" vertical="center"/>
      <protection/>
    </xf>
    <xf numFmtId="38" fontId="1" fillId="0" borderId="7" xfId="17" applyFont="1" applyBorder="1" applyAlignment="1">
      <alignment horizontal="left" vertical="center"/>
    </xf>
    <xf numFmtId="38" fontId="1" fillId="0" borderId="24" xfId="17" applyFont="1" applyBorder="1" applyAlignment="1">
      <alignment horizontal="left" vertical="center"/>
    </xf>
    <xf numFmtId="0" fontId="14" fillId="0" borderId="4" xfId="51" applyFont="1" applyBorder="1" applyAlignment="1">
      <alignment horizontal="distributed" vertical="center"/>
      <protection/>
    </xf>
    <xf numFmtId="38" fontId="1" fillId="0" borderId="17" xfId="17" applyFont="1" applyBorder="1" applyAlignment="1">
      <alignment vertical="center" wrapText="1"/>
    </xf>
    <xf numFmtId="0" fontId="0" fillId="0" borderId="3" xfId="52" applyBorder="1" applyAlignment="1">
      <alignment vertical="center" wrapText="1"/>
      <protection/>
    </xf>
    <xf numFmtId="0" fontId="0" fillId="0" borderId="5" xfId="52" applyBorder="1" applyAlignment="1">
      <alignment vertical="center" wrapText="1"/>
      <protection/>
    </xf>
    <xf numFmtId="38" fontId="1" fillId="0" borderId="17" xfId="17" applyFont="1" applyBorder="1" applyAlignment="1">
      <alignment horizontal="distributed" vertical="center" wrapText="1"/>
    </xf>
    <xf numFmtId="0" fontId="0" fillId="0" borderId="3" xfId="52" applyBorder="1" applyAlignment="1">
      <alignment horizontal="distributed" vertical="center" wrapText="1"/>
      <protection/>
    </xf>
    <xf numFmtId="0" fontId="0" fillId="0" borderId="5" xfId="52" applyBorder="1" applyAlignment="1">
      <alignment horizontal="distributed" vertical="center" wrapText="1"/>
      <protection/>
    </xf>
    <xf numFmtId="38" fontId="1" fillId="0" borderId="21" xfId="17" applyFont="1" applyFill="1" applyBorder="1" applyAlignment="1">
      <alignment horizontal="center" vertical="center"/>
    </xf>
    <xf numFmtId="38" fontId="1" fillId="0" borderId="33" xfId="17" applyFont="1" applyFill="1" applyBorder="1" applyAlignment="1">
      <alignment horizontal="center" vertical="center"/>
    </xf>
    <xf numFmtId="38" fontId="1" fillId="0" borderId="2" xfId="17" applyFont="1" applyFill="1" applyBorder="1" applyAlignment="1">
      <alignment horizontal="center" vertical="center"/>
    </xf>
    <xf numFmtId="0" fontId="0" fillId="0" borderId="3" xfId="52" applyFill="1" applyBorder="1" applyAlignment="1">
      <alignment horizontal="center" vertical="center"/>
      <protection/>
    </xf>
    <xf numFmtId="0" fontId="0" fillId="0" borderId="5" xfId="52" applyFill="1" applyBorder="1" applyAlignment="1">
      <alignment horizontal="center" vertical="center"/>
      <protection/>
    </xf>
    <xf numFmtId="38" fontId="10" fillId="0" borderId="9" xfId="17" applyFont="1" applyBorder="1" applyAlignment="1">
      <alignment horizontal="distributed" vertical="center"/>
    </xf>
    <xf numFmtId="38" fontId="10" fillId="0" borderId="4" xfId="17" applyFont="1" applyBorder="1" applyAlignment="1">
      <alignment horizontal="distributed" vertical="center"/>
    </xf>
    <xf numFmtId="38" fontId="1" fillId="0" borderId="3" xfId="17" applyFont="1" applyFill="1" applyBorder="1" applyAlignment="1">
      <alignment horizontal="center" vertical="center"/>
    </xf>
    <xf numFmtId="38" fontId="1" fillId="0" borderId="8" xfId="17" applyFont="1" applyFill="1" applyBorder="1" applyAlignment="1">
      <alignment horizontal="center" wrapText="1"/>
    </xf>
    <xf numFmtId="38" fontId="1" fillId="0" borderId="5" xfId="17" applyFont="1" applyFill="1" applyBorder="1" applyAlignment="1">
      <alignment horizontal="center" wrapText="1"/>
    </xf>
    <xf numFmtId="38" fontId="1" fillId="0" borderId="21" xfId="17" applyFont="1" applyFill="1" applyBorder="1" applyAlignment="1">
      <alignment horizontal="center" vertical="center" wrapText="1"/>
    </xf>
    <xf numFmtId="38" fontId="1" fillId="0" borderId="2" xfId="17" applyFont="1" applyFill="1" applyBorder="1" applyAlignment="1">
      <alignment horizontal="center" vertical="center" wrapText="1"/>
    </xf>
    <xf numFmtId="38" fontId="1" fillId="0" borderId="4" xfId="17" applyFont="1" applyFill="1" applyBorder="1" applyAlignment="1">
      <alignment horizontal="center" vertical="center"/>
    </xf>
    <xf numFmtId="38" fontId="1" fillId="0" borderId="21" xfId="17" applyFont="1" applyFill="1" applyBorder="1" applyAlignment="1">
      <alignment horizontal="distributed" vertical="center"/>
    </xf>
    <xf numFmtId="38" fontId="1" fillId="0" borderId="33" xfId="17" applyFont="1" applyFill="1" applyBorder="1" applyAlignment="1">
      <alignment horizontal="distributed" vertical="center"/>
    </xf>
    <xf numFmtId="38" fontId="1" fillId="0" borderId="2" xfId="17" applyFont="1" applyFill="1" applyBorder="1" applyAlignment="1">
      <alignment horizontal="distributed" vertical="center"/>
    </xf>
    <xf numFmtId="38" fontId="1" fillId="0" borderId="7" xfId="17" applyFont="1" applyFill="1" applyBorder="1" applyAlignment="1">
      <alignment horizontal="center" vertical="center"/>
    </xf>
    <xf numFmtId="38" fontId="1" fillId="0" borderId="15" xfId="17" applyFont="1" applyFill="1" applyBorder="1" applyAlignment="1">
      <alignment horizontal="center" vertical="center"/>
    </xf>
    <xf numFmtId="38" fontId="1" fillId="0" borderId="0" xfId="17" applyFont="1" applyFill="1" applyBorder="1" applyAlignment="1">
      <alignment horizontal="center" vertical="center"/>
    </xf>
    <xf numFmtId="38" fontId="1" fillId="0" borderId="25" xfId="17" applyFont="1" applyFill="1" applyBorder="1" applyAlignment="1">
      <alignment horizontal="center" vertical="center"/>
    </xf>
    <xf numFmtId="38" fontId="1" fillId="0" borderId="18" xfId="17" applyFont="1" applyFill="1" applyBorder="1" applyAlignment="1">
      <alignment horizontal="distributed" vertical="center"/>
    </xf>
    <xf numFmtId="38" fontId="1" fillId="0" borderId="30" xfId="17" applyFont="1" applyFill="1" applyBorder="1" applyAlignment="1">
      <alignment horizontal="distributed" vertical="center"/>
    </xf>
    <xf numFmtId="38" fontId="1" fillId="0" borderId="4" xfId="17" applyFont="1" applyFill="1" applyBorder="1" applyAlignment="1">
      <alignment horizontal="distributed" vertical="center"/>
    </xf>
    <xf numFmtId="38" fontId="1" fillId="0" borderId="15" xfId="17" applyFont="1" applyFill="1" applyBorder="1" applyAlignment="1">
      <alignment horizontal="distributed" vertical="center"/>
    </xf>
    <xf numFmtId="38" fontId="1" fillId="0" borderId="6" xfId="17" applyFont="1" applyFill="1" applyBorder="1" applyAlignment="1">
      <alignment horizontal="distributed" vertical="center"/>
    </xf>
    <xf numFmtId="0" fontId="7" fillId="0" borderId="20" xfId="53" applyFont="1" applyBorder="1" applyAlignment="1">
      <alignment vertical="center"/>
      <protection/>
    </xf>
    <xf numFmtId="0" fontId="7" fillId="0" borderId="30" xfId="53" applyFont="1" applyBorder="1" applyAlignment="1">
      <alignment vertical="center"/>
      <protection/>
    </xf>
    <xf numFmtId="38" fontId="1" fillId="0" borderId="20" xfId="17" applyFont="1" applyBorder="1" applyAlignment="1">
      <alignment horizontal="center" vertical="center"/>
    </xf>
    <xf numFmtId="0" fontId="7" fillId="0" borderId="25" xfId="53" applyFont="1" applyBorder="1" applyAlignment="1">
      <alignment vertical="center"/>
      <protection/>
    </xf>
    <xf numFmtId="0" fontId="7" fillId="0" borderId="6" xfId="53" applyFont="1" applyBorder="1" applyAlignment="1">
      <alignment vertical="center"/>
      <protection/>
    </xf>
    <xf numFmtId="0" fontId="7" fillId="0" borderId="13" xfId="53" applyFont="1" applyBorder="1" applyAlignment="1">
      <alignment vertical="center"/>
      <protection/>
    </xf>
    <xf numFmtId="0" fontId="7" fillId="0" borderId="13" xfId="53" applyFont="1" applyBorder="1" applyAlignment="1">
      <alignment horizontal="center" vertical="center"/>
      <protection/>
    </xf>
    <xf numFmtId="0" fontId="0" fillId="0" borderId="3" xfId="53" applyBorder="1" applyAlignment="1">
      <alignment horizontal="center" vertical="center"/>
      <protection/>
    </xf>
    <xf numFmtId="0" fontId="0" fillId="0" borderId="5" xfId="53" applyBorder="1" applyAlignment="1">
      <alignment horizontal="center" vertical="center"/>
      <protection/>
    </xf>
    <xf numFmtId="38" fontId="10" fillId="0" borderId="18" xfId="17" applyFont="1" applyBorder="1" applyAlignment="1">
      <alignment horizontal="center" vertical="center"/>
    </xf>
    <xf numFmtId="38" fontId="10" fillId="0" borderId="30" xfId="17" applyFont="1" applyBorder="1" applyAlignment="1">
      <alignment horizontal="center" vertical="center"/>
    </xf>
    <xf numFmtId="38" fontId="10" fillId="0" borderId="9" xfId="17" applyFont="1" applyBorder="1" applyAlignment="1">
      <alignment horizontal="center" vertical="center"/>
    </xf>
    <xf numFmtId="38" fontId="10" fillId="0" borderId="4" xfId="17" applyFont="1" applyBorder="1" applyAlignment="1">
      <alignment horizontal="center" vertical="center"/>
    </xf>
    <xf numFmtId="38" fontId="10" fillId="0" borderId="15" xfId="17" applyFont="1" applyBorder="1" applyAlignment="1">
      <alignment horizontal="center" vertical="center"/>
    </xf>
    <xf numFmtId="38" fontId="10" fillId="0" borderId="6" xfId="17" applyFont="1" applyBorder="1" applyAlignment="1">
      <alignment horizontal="center" vertical="center"/>
    </xf>
    <xf numFmtId="0" fontId="0" fillId="0" borderId="20" xfId="53" applyBorder="1" applyAlignment="1">
      <alignment/>
      <protection/>
    </xf>
    <xf numFmtId="0" fontId="0" fillId="0" borderId="30" xfId="53" applyBorder="1" applyAlignment="1">
      <alignment/>
      <protection/>
    </xf>
    <xf numFmtId="0" fontId="0" fillId="0" borderId="15" xfId="53" applyBorder="1" applyAlignment="1">
      <alignment/>
      <protection/>
    </xf>
    <xf numFmtId="0" fontId="0" fillId="0" borderId="25" xfId="53" applyBorder="1" applyAlignment="1">
      <alignment/>
      <protection/>
    </xf>
    <xf numFmtId="0" fontId="0" fillId="0" borderId="6" xfId="53" applyBorder="1" applyAlignment="1">
      <alignment/>
      <protection/>
    </xf>
    <xf numFmtId="38" fontId="1" fillId="0" borderId="21" xfId="17" applyFont="1" applyBorder="1" applyAlignment="1">
      <alignment horizontal="distributed" vertical="center"/>
    </xf>
    <xf numFmtId="38" fontId="1" fillId="0" borderId="33" xfId="17" applyFont="1" applyBorder="1" applyAlignment="1">
      <alignment horizontal="distributed" vertical="center"/>
    </xf>
    <xf numFmtId="0" fontId="0" fillId="0" borderId="33" xfId="53" applyBorder="1" applyAlignment="1">
      <alignment horizontal="distributed" vertical="center"/>
      <protection/>
    </xf>
    <xf numFmtId="0" fontId="0" fillId="0" borderId="2" xfId="53" applyBorder="1" applyAlignment="1">
      <alignment horizontal="distributed" vertical="center"/>
      <protection/>
    </xf>
    <xf numFmtId="38" fontId="1" fillId="0" borderId="9" xfId="17" applyFont="1" applyBorder="1" applyAlignment="1">
      <alignment horizontal="distributed" vertical="center"/>
    </xf>
    <xf numFmtId="38" fontId="1" fillId="0" borderId="9" xfId="17" applyFont="1" applyBorder="1" applyAlignment="1">
      <alignment horizontal="center" vertical="distributed" textRotation="255"/>
    </xf>
    <xf numFmtId="0" fontId="18" fillId="0" borderId="9" xfId="53" applyFont="1" applyBorder="1" applyAlignment="1">
      <alignment horizontal="center" vertical="distributed" textRotation="255"/>
      <protection/>
    </xf>
    <xf numFmtId="38" fontId="10" fillId="0" borderId="9" xfId="17" applyFont="1" applyBorder="1" applyAlignment="1">
      <alignment vertical="center" wrapText="1"/>
    </xf>
    <xf numFmtId="0" fontId="0" fillId="0" borderId="9" xfId="53" applyBorder="1" applyAlignment="1">
      <alignment vertical="center" wrapText="1"/>
      <protection/>
    </xf>
    <xf numFmtId="38" fontId="10" fillId="0" borderId="17" xfId="17" applyFont="1" applyBorder="1" applyAlignment="1">
      <alignment horizontal="center" vertical="center" shrinkToFit="1"/>
    </xf>
    <xf numFmtId="38" fontId="10" fillId="0" borderId="3" xfId="17" applyFont="1" applyBorder="1" applyAlignment="1">
      <alignment horizontal="center" vertical="center" shrinkToFit="1"/>
    </xf>
    <xf numFmtId="38" fontId="10" fillId="0" borderId="5" xfId="17" applyFont="1" applyBorder="1" applyAlignment="1">
      <alignment horizontal="center" vertical="center" shrinkToFit="1"/>
    </xf>
    <xf numFmtId="38" fontId="1" fillId="0" borderId="1" xfId="17" applyFont="1" applyBorder="1" applyAlignment="1">
      <alignment horizontal="center" vertical="center"/>
    </xf>
    <xf numFmtId="0" fontId="1" fillId="0" borderId="1" xfId="54" applyFont="1" applyBorder="1" applyAlignment="1">
      <alignment horizontal="center" vertical="center"/>
      <protection/>
    </xf>
    <xf numFmtId="0" fontId="1" fillId="0" borderId="13" xfId="54" applyFont="1" applyBorder="1" applyAlignment="1">
      <alignment horizontal="center" vertical="center"/>
      <protection/>
    </xf>
    <xf numFmtId="0" fontId="1" fillId="0" borderId="33" xfId="54" applyFont="1" applyBorder="1" applyAlignment="1">
      <alignment horizontal="center" vertical="center"/>
      <protection/>
    </xf>
    <xf numFmtId="0" fontId="1" fillId="0" borderId="2" xfId="54" applyFont="1" applyBorder="1" applyAlignment="1">
      <alignment horizontal="center" vertical="center"/>
      <protection/>
    </xf>
    <xf numFmtId="0" fontId="0" fillId="0" borderId="5" xfId="54" applyBorder="1" applyAlignment="1">
      <alignment horizontal="center" vertical="center"/>
      <protection/>
    </xf>
    <xf numFmtId="0" fontId="1" fillId="0" borderId="21" xfId="55" applyFont="1" applyBorder="1" applyAlignment="1">
      <alignment horizontal="center"/>
      <protection/>
    </xf>
    <xf numFmtId="0" fontId="1" fillId="0" borderId="33" xfId="55" applyFont="1" applyBorder="1" applyAlignment="1">
      <alignment horizontal="center"/>
      <protection/>
    </xf>
    <xf numFmtId="0" fontId="1" fillId="0" borderId="2" xfId="55" applyFont="1" applyBorder="1" applyAlignment="1">
      <alignment horizontal="center"/>
      <protection/>
    </xf>
    <xf numFmtId="38" fontId="10" fillId="0" borderId="0" xfId="17" applyFont="1" applyAlignment="1">
      <alignment horizontal="right" vertical="center"/>
    </xf>
    <xf numFmtId="38" fontId="10" fillId="0" borderId="19" xfId="17" applyFont="1" applyBorder="1" applyAlignment="1">
      <alignment horizontal="right" vertical="center"/>
    </xf>
    <xf numFmtId="38" fontId="1" fillId="0" borderId="53" xfId="17" applyFont="1" applyBorder="1" applyAlignment="1">
      <alignment vertical="center" wrapText="1"/>
    </xf>
    <xf numFmtId="38" fontId="1" fillId="0" borderId="54" xfId="17" applyFont="1" applyBorder="1" applyAlignment="1">
      <alignment vertical="center"/>
    </xf>
    <xf numFmtId="38" fontId="1" fillId="0" borderId="55" xfId="17" applyFont="1" applyBorder="1" applyAlignment="1">
      <alignment vertical="center"/>
    </xf>
    <xf numFmtId="0" fontId="1" fillId="0" borderId="13" xfId="55" applyFont="1" applyBorder="1" applyAlignment="1">
      <alignment horizontal="center"/>
      <protection/>
    </xf>
    <xf numFmtId="0" fontId="0" fillId="0" borderId="33" xfId="55" applyBorder="1" applyAlignment="1">
      <alignment horizontal="distributed" vertical="center"/>
      <protection/>
    </xf>
    <xf numFmtId="0" fontId="0" fillId="0" borderId="2" xfId="55" applyBorder="1" applyAlignment="1">
      <alignment horizontal="distributed" vertical="center"/>
      <protection/>
    </xf>
    <xf numFmtId="38" fontId="10" fillId="0" borderId="0" xfId="17" applyFont="1" applyFill="1" applyAlignment="1">
      <alignment/>
    </xf>
    <xf numFmtId="38" fontId="10" fillId="0" borderId="0" xfId="17" applyFont="1" applyFill="1" applyBorder="1" applyAlignment="1">
      <alignment/>
    </xf>
    <xf numFmtId="38" fontId="1" fillId="0" borderId="0" xfId="17" applyFont="1" applyFill="1" applyAlignment="1">
      <alignment/>
    </xf>
    <xf numFmtId="38" fontId="1" fillId="0" borderId="56" xfId="17" applyFont="1" applyFill="1" applyBorder="1" applyAlignment="1">
      <alignment horizontal="center"/>
    </xf>
    <xf numFmtId="38" fontId="1" fillId="0" borderId="57" xfId="17" applyFont="1" applyFill="1" applyBorder="1" applyAlignment="1">
      <alignment/>
    </xf>
    <xf numFmtId="38" fontId="1" fillId="0" borderId="56" xfId="17" applyFont="1" applyFill="1" applyBorder="1" applyAlignment="1">
      <alignment/>
    </xf>
    <xf numFmtId="0" fontId="1" fillId="0" borderId="56" xfId="48" applyFont="1" applyFill="1" applyBorder="1" applyAlignment="1">
      <alignment horizontal="center"/>
      <protection/>
    </xf>
    <xf numFmtId="0" fontId="1" fillId="0" borderId="56" xfId="48" applyFont="1" applyFill="1" applyBorder="1">
      <alignment/>
      <protection/>
    </xf>
    <xf numFmtId="38" fontId="1" fillId="0" borderId="58" xfId="17" applyFont="1" applyFill="1" applyBorder="1" applyAlignment="1">
      <alignment horizontal="center"/>
    </xf>
    <xf numFmtId="38" fontId="1" fillId="0" borderId="59" xfId="17" applyFont="1" applyFill="1" applyBorder="1" applyAlignment="1">
      <alignment horizontal="center"/>
    </xf>
    <xf numFmtId="38" fontId="1" fillId="0" borderId="60" xfId="17" applyFont="1" applyFill="1" applyBorder="1" applyAlignment="1">
      <alignment horizontal="center"/>
    </xf>
    <xf numFmtId="38" fontId="1" fillId="0" borderId="61" xfId="17" applyFont="1" applyFill="1" applyBorder="1" applyAlignment="1">
      <alignment horizontal="center"/>
    </xf>
    <xf numFmtId="38" fontId="1" fillId="0" borderId="61" xfId="17" applyFont="1" applyFill="1" applyBorder="1" applyAlignment="1">
      <alignment/>
    </xf>
    <xf numFmtId="38" fontId="1" fillId="0" borderId="62" xfId="17" applyFont="1" applyFill="1" applyBorder="1" applyAlignment="1">
      <alignment horizontal="center"/>
    </xf>
    <xf numFmtId="38" fontId="1" fillId="0" borderId="63" xfId="17" applyFont="1" applyFill="1" applyBorder="1" applyAlignment="1">
      <alignment/>
    </xf>
    <xf numFmtId="38" fontId="1" fillId="0" borderId="64" xfId="17" applyFont="1" applyFill="1" applyBorder="1" applyAlignment="1">
      <alignment horizontal="center"/>
    </xf>
    <xf numFmtId="38" fontId="1" fillId="0" borderId="65" xfId="17" applyFont="1" applyFill="1" applyBorder="1" applyAlignment="1">
      <alignment/>
    </xf>
    <xf numFmtId="38" fontId="1" fillId="0" borderId="64" xfId="17" applyFont="1" applyFill="1" applyBorder="1" applyAlignment="1">
      <alignment/>
    </xf>
    <xf numFmtId="209" fontId="1" fillId="0" borderId="64" xfId="17" applyNumberFormat="1" applyFont="1" applyFill="1" applyBorder="1" applyAlignment="1" quotePrefix="1">
      <alignment horizontal="center"/>
    </xf>
    <xf numFmtId="38" fontId="1" fillId="0" borderId="66" xfId="17" applyFont="1" applyFill="1" applyBorder="1" applyAlignment="1">
      <alignment horizontal="center"/>
    </xf>
    <xf numFmtId="38" fontId="1" fillId="0" borderId="67" xfId="17" applyFont="1" applyFill="1" applyBorder="1" applyAlignment="1">
      <alignment/>
    </xf>
    <xf numFmtId="38" fontId="1" fillId="0" borderId="61" xfId="17" applyFont="1" applyFill="1" applyBorder="1" applyAlignment="1">
      <alignment horizontal="distributed" vertical="center"/>
    </xf>
    <xf numFmtId="38" fontId="1" fillId="0" borderId="63" xfId="17" applyFont="1" applyFill="1" applyBorder="1" applyAlignment="1">
      <alignment horizontal="right" shrinkToFit="1"/>
    </xf>
    <xf numFmtId="38" fontId="1" fillId="0" borderId="61" xfId="17" applyFont="1" applyFill="1" applyBorder="1" applyAlignment="1">
      <alignment horizontal="right" shrinkToFit="1"/>
    </xf>
    <xf numFmtId="38" fontId="1" fillId="0" borderId="68" xfId="17" applyFont="1" applyFill="1" applyBorder="1" applyAlignment="1">
      <alignment horizontal="right" shrinkToFit="1"/>
    </xf>
    <xf numFmtId="38" fontId="1" fillId="0" borderId="69" xfId="17" applyFont="1" applyFill="1" applyBorder="1" applyAlignment="1">
      <alignment horizontal="right" shrinkToFit="1"/>
    </xf>
    <xf numFmtId="38" fontId="1" fillId="0" borderId="68" xfId="17" applyFont="1" applyFill="1" applyBorder="1" applyAlignment="1">
      <alignment/>
    </xf>
    <xf numFmtId="38" fontId="1" fillId="0" borderId="70" xfId="17" applyFont="1" applyFill="1" applyBorder="1" applyAlignment="1">
      <alignment horizontal="right" shrinkToFit="1"/>
    </xf>
    <xf numFmtId="41" fontId="1" fillId="0" borderId="68" xfId="17" applyNumberFormat="1" applyFont="1" applyFill="1" applyBorder="1" applyAlignment="1">
      <alignment/>
    </xf>
    <xf numFmtId="38" fontId="1" fillId="0" borderId="62" xfId="17" applyFont="1" applyFill="1" applyBorder="1" applyAlignment="1">
      <alignment horizontal="right" shrinkToFit="1"/>
    </xf>
    <xf numFmtId="41" fontId="1" fillId="0" borderId="61" xfId="17" applyNumberFormat="1" applyFont="1" applyFill="1" applyBorder="1" applyAlignment="1">
      <alignment/>
    </xf>
    <xf numFmtId="38" fontId="9" fillId="0" borderId="0" xfId="17" applyFont="1" applyFill="1" applyAlignment="1">
      <alignment/>
    </xf>
    <xf numFmtId="38" fontId="9" fillId="0" borderId="61" xfId="17" applyFont="1" applyFill="1" applyBorder="1" applyAlignment="1">
      <alignment horizontal="distributed" vertical="center"/>
    </xf>
    <xf numFmtId="38" fontId="9" fillId="0" borderId="63" xfId="17" applyFont="1" applyFill="1" applyBorder="1" applyAlignment="1">
      <alignment horizontal="right" shrinkToFit="1"/>
    </xf>
    <xf numFmtId="38" fontId="9" fillId="0" borderId="61" xfId="17" applyFont="1" applyFill="1" applyBorder="1" applyAlignment="1">
      <alignment horizontal="right" shrinkToFit="1"/>
    </xf>
    <xf numFmtId="38" fontId="9" fillId="0" borderId="62" xfId="17" applyFont="1" applyFill="1" applyBorder="1" applyAlignment="1">
      <alignment horizontal="right" shrinkToFit="1"/>
    </xf>
    <xf numFmtId="41" fontId="9" fillId="0" borderId="62" xfId="17" applyNumberFormat="1" applyFont="1" applyFill="1" applyBorder="1" applyAlignment="1">
      <alignment horizontal="right" shrinkToFit="1"/>
    </xf>
    <xf numFmtId="38" fontId="9" fillId="0" borderId="61" xfId="17" applyFont="1" applyFill="1" applyBorder="1" applyAlignment="1">
      <alignment/>
    </xf>
    <xf numFmtId="41" fontId="9" fillId="0" borderId="61" xfId="17" applyNumberFormat="1" applyFont="1" applyFill="1" applyBorder="1" applyAlignment="1">
      <alignment horizontal="right" shrinkToFit="1"/>
    </xf>
    <xf numFmtId="38" fontId="1" fillId="0" borderId="61" xfId="17" applyFont="1" applyFill="1" applyBorder="1" applyAlignment="1">
      <alignment horizontal="right"/>
    </xf>
    <xf numFmtId="38" fontId="1" fillId="0" borderId="64" xfId="17" applyFont="1" applyFill="1" applyBorder="1" applyAlignment="1">
      <alignment horizontal="distributed" vertical="center"/>
    </xf>
    <xf numFmtId="38" fontId="1" fillId="0" borderId="67" xfId="17" applyFont="1" applyFill="1" applyBorder="1" applyAlignment="1">
      <alignment horizontal="right" shrinkToFit="1"/>
    </xf>
    <xf numFmtId="38" fontId="1" fillId="0" borderId="64" xfId="17" applyFont="1" applyFill="1" applyBorder="1" applyAlignment="1">
      <alignment horizontal="right" shrinkToFit="1"/>
    </xf>
    <xf numFmtId="38" fontId="1" fillId="0" borderId="65" xfId="17" applyFont="1" applyFill="1" applyBorder="1" applyAlignment="1">
      <alignment horizontal="right" shrinkToFit="1"/>
    </xf>
    <xf numFmtId="38" fontId="1" fillId="0" borderId="66" xfId="17" applyFont="1" applyFill="1" applyBorder="1" applyAlignment="1">
      <alignment horizontal="right" shrinkToFit="1"/>
    </xf>
    <xf numFmtId="41" fontId="1" fillId="0" borderId="64" xfId="17" applyNumberFormat="1" applyFont="1" applyFill="1" applyBorder="1" applyAlignment="1">
      <alignment/>
    </xf>
    <xf numFmtId="38" fontId="1" fillId="0" borderId="58" xfId="17" applyFont="1" applyFill="1" applyBorder="1" applyAlignment="1">
      <alignment horizontal="center" vertical="center"/>
    </xf>
    <xf numFmtId="38" fontId="1" fillId="0" borderId="59" xfId="17" applyFont="1" applyFill="1" applyBorder="1" applyAlignment="1">
      <alignment horizontal="center" vertical="center"/>
    </xf>
    <xf numFmtId="38" fontId="1" fillId="0" borderId="60" xfId="17" applyFont="1" applyFill="1" applyBorder="1" applyAlignment="1">
      <alignment horizontal="center" vertical="center"/>
    </xf>
    <xf numFmtId="38" fontId="1" fillId="0" borderId="61" xfId="17" applyFont="1" applyFill="1" applyBorder="1" applyAlignment="1">
      <alignment horizontal="center" vertical="center" wrapText="1"/>
    </xf>
    <xf numFmtId="38" fontId="1" fillId="0" borderId="68" xfId="17" applyFont="1" applyFill="1" applyBorder="1" applyAlignment="1">
      <alignment vertical="center" wrapText="1"/>
    </xf>
    <xf numFmtId="38" fontId="1" fillId="0" borderId="63" xfId="17" applyFont="1" applyFill="1" applyBorder="1" applyAlignment="1">
      <alignment horizontal="center" vertical="center"/>
    </xf>
    <xf numFmtId="38" fontId="1" fillId="0" borderId="61" xfId="17" applyFont="1" applyFill="1" applyBorder="1" applyAlignment="1">
      <alignment horizontal="center" vertical="center"/>
    </xf>
    <xf numFmtId="38" fontId="1" fillId="0" borderId="61" xfId="17" applyFont="1" applyFill="1" applyBorder="1" applyAlignment="1">
      <alignment vertical="center" wrapText="1"/>
    </xf>
    <xf numFmtId="38" fontId="1" fillId="0" borderId="64" xfId="17" applyFont="1" applyFill="1" applyBorder="1" applyAlignment="1">
      <alignment horizontal="center" vertical="center" wrapText="1"/>
    </xf>
    <xf numFmtId="38" fontId="1" fillId="0" borderId="64" xfId="17" applyFont="1" applyFill="1" applyBorder="1" applyAlignment="1">
      <alignment vertical="center" wrapText="1"/>
    </xf>
    <xf numFmtId="0" fontId="1" fillId="0" borderId="68" xfId="21" applyFont="1" applyBorder="1" applyAlignment="1">
      <alignment vertical="center"/>
      <protection/>
    </xf>
    <xf numFmtId="0" fontId="1" fillId="0" borderId="69" xfId="21" applyFont="1" applyBorder="1" applyAlignment="1">
      <alignment horizontal="center" vertical="center"/>
      <protection/>
    </xf>
    <xf numFmtId="0" fontId="1" fillId="0" borderId="71" xfId="21" applyFont="1" applyBorder="1" applyAlignment="1">
      <alignment horizontal="distributed" vertical="center"/>
      <protection/>
    </xf>
    <xf numFmtId="0" fontId="1" fillId="0" borderId="71" xfId="21" applyFont="1" applyBorder="1" applyAlignment="1">
      <alignment horizontal="center" vertical="center"/>
      <protection/>
    </xf>
    <xf numFmtId="0" fontId="1" fillId="0" borderId="68" xfId="21" applyFont="1" applyBorder="1" applyAlignment="1">
      <alignment horizontal="center" vertical="center"/>
      <protection/>
    </xf>
    <xf numFmtId="0" fontId="1" fillId="0" borderId="69" xfId="21" applyFont="1" applyBorder="1" applyAlignment="1">
      <alignment horizontal="distributed" vertical="center"/>
      <protection/>
    </xf>
    <xf numFmtId="0" fontId="7" fillId="0" borderId="69" xfId="21" applyFont="1" applyBorder="1" applyAlignment="1">
      <alignment vertical="center"/>
      <protection/>
    </xf>
    <xf numFmtId="0" fontId="1" fillId="0" borderId="61" xfId="21" applyFont="1" applyBorder="1" applyAlignment="1">
      <alignment horizontal="distributed" vertical="center"/>
      <protection/>
    </xf>
    <xf numFmtId="0" fontId="1" fillId="0" borderId="63" xfId="21" applyFont="1" applyBorder="1" applyAlignment="1">
      <alignment horizontal="distributed" vertical="center"/>
      <protection/>
    </xf>
    <xf numFmtId="0" fontId="1" fillId="0" borderId="13" xfId="21" applyFont="1" applyBorder="1" applyAlignment="1">
      <alignment horizontal="distributed" vertical="center"/>
      <protection/>
    </xf>
    <xf numFmtId="0" fontId="1" fillId="0" borderId="71" xfId="21" applyFont="1" applyBorder="1" applyAlignment="1">
      <alignment horizontal="distributed" vertical="center"/>
      <protection/>
    </xf>
    <xf numFmtId="0" fontId="1" fillId="0" borderId="63" xfId="21" applyFont="1" applyBorder="1" applyAlignment="1">
      <alignment horizontal="distributed" vertical="center"/>
      <protection/>
    </xf>
    <xf numFmtId="0" fontId="1" fillId="0" borderId="68" xfId="21" applyFont="1" applyBorder="1" applyAlignment="1">
      <alignment horizontal="distributed" vertical="center"/>
      <protection/>
    </xf>
    <xf numFmtId="0" fontId="1" fillId="0" borderId="61" xfId="21" applyFont="1" applyBorder="1" applyAlignment="1">
      <alignment horizontal="distributed" vertical="center"/>
      <protection/>
    </xf>
    <xf numFmtId="0" fontId="1" fillId="0" borderId="64" xfId="21" applyFont="1" applyBorder="1" applyAlignment="1">
      <alignment vertical="center"/>
      <protection/>
    </xf>
    <xf numFmtId="0" fontId="1" fillId="0" borderId="65" xfId="21" applyFont="1" applyBorder="1" applyAlignment="1">
      <alignment horizontal="center" vertical="center"/>
      <protection/>
    </xf>
    <xf numFmtId="0" fontId="1" fillId="0" borderId="67" xfId="21" applyFont="1" applyBorder="1" applyAlignment="1">
      <alignment horizontal="distributed" vertical="center"/>
      <protection/>
    </xf>
    <xf numFmtId="0" fontId="1" fillId="0" borderId="67" xfId="21" applyFont="1" applyBorder="1" applyAlignment="1">
      <alignment horizontal="distributed" vertical="center"/>
      <protection/>
    </xf>
    <xf numFmtId="0" fontId="1" fillId="0" borderId="67" xfId="21" applyFont="1" applyBorder="1" applyAlignment="1">
      <alignment horizontal="center" vertical="center"/>
      <protection/>
    </xf>
    <xf numFmtId="0" fontId="1" fillId="0" borderId="64" xfId="21" applyFont="1" applyBorder="1" applyAlignment="1">
      <alignment horizontal="distributed" vertical="center"/>
      <protection/>
    </xf>
    <xf numFmtId="0" fontId="1" fillId="0" borderId="64" xfId="21" applyFont="1" applyBorder="1" applyAlignment="1">
      <alignment horizontal="center" vertical="center"/>
      <protection/>
    </xf>
    <xf numFmtId="0" fontId="1" fillId="0" borderId="65" xfId="21" applyFont="1" applyBorder="1" applyAlignment="1">
      <alignment horizontal="distributed" vertical="center"/>
      <protection/>
    </xf>
    <xf numFmtId="0" fontId="1" fillId="0" borderId="68" xfId="21" applyFont="1" applyBorder="1" applyAlignment="1">
      <alignment horizontal="distributed" vertical="center"/>
      <protection/>
    </xf>
    <xf numFmtId="3" fontId="1" fillId="0" borderId="63" xfId="21" applyNumberFormat="1" applyFont="1" applyBorder="1" applyAlignment="1">
      <alignment vertical="center"/>
      <protection/>
    </xf>
    <xf numFmtId="3" fontId="1" fillId="0" borderId="63" xfId="21" applyNumberFormat="1" applyFont="1" applyBorder="1" applyAlignment="1">
      <alignment horizontal="right" vertical="center"/>
      <protection/>
    </xf>
    <xf numFmtId="3" fontId="1" fillId="0" borderId="68" xfId="21" applyNumberFormat="1" applyFont="1" applyBorder="1" applyAlignment="1">
      <alignment horizontal="right" vertical="center"/>
      <protection/>
    </xf>
    <xf numFmtId="3" fontId="1" fillId="0" borderId="62" xfId="21" applyNumberFormat="1" applyFont="1" applyBorder="1" applyAlignment="1">
      <alignment horizontal="right" vertical="center"/>
      <protection/>
    </xf>
    <xf numFmtId="3" fontId="1" fillId="0" borderId="61" xfId="21" applyNumberFormat="1" applyFont="1" applyBorder="1" applyAlignment="1">
      <alignment horizontal="right" vertical="center"/>
      <protection/>
    </xf>
    <xf numFmtId="0" fontId="9" fillId="0" borderId="61" xfId="21" applyFont="1" applyBorder="1" applyAlignment="1">
      <alignment horizontal="distributed" vertical="center"/>
      <protection/>
    </xf>
    <xf numFmtId="3" fontId="9" fillId="0" borderId="63" xfId="21" applyNumberFormat="1" applyFont="1" applyBorder="1" applyAlignment="1">
      <alignment vertical="center"/>
      <protection/>
    </xf>
    <xf numFmtId="3" fontId="9" fillId="0" borderId="63" xfId="21" applyNumberFormat="1" applyFont="1" applyBorder="1" applyAlignment="1">
      <alignment horizontal="right" vertical="center"/>
      <protection/>
    </xf>
    <xf numFmtId="3" fontId="9" fillId="0" borderId="61" xfId="21" applyNumberFormat="1" applyFont="1" applyBorder="1" applyAlignment="1">
      <alignment horizontal="right" vertical="center"/>
      <protection/>
    </xf>
    <xf numFmtId="3" fontId="9" fillId="0" borderId="62" xfId="21" applyNumberFormat="1" applyFont="1" applyBorder="1" applyAlignment="1">
      <alignment horizontal="right" vertical="center"/>
      <protection/>
    </xf>
    <xf numFmtId="3" fontId="10" fillId="0" borderId="63" xfId="21" applyNumberFormat="1" applyFont="1" applyBorder="1" applyAlignment="1">
      <alignment horizontal="right" vertical="center"/>
      <protection/>
    </xf>
    <xf numFmtId="3" fontId="10" fillId="0" borderId="61" xfId="21" applyNumberFormat="1" applyFont="1" applyBorder="1" applyAlignment="1">
      <alignment horizontal="right" vertical="center"/>
      <protection/>
    </xf>
    <xf numFmtId="3" fontId="10" fillId="0" borderId="62" xfId="21" applyNumberFormat="1" applyFont="1" applyBorder="1" applyAlignment="1">
      <alignment horizontal="right" vertical="center"/>
      <protection/>
    </xf>
    <xf numFmtId="3" fontId="9" fillId="0" borderId="72" xfId="21" applyNumberFormat="1" applyFont="1" applyBorder="1" applyAlignment="1">
      <alignment horizontal="right" vertical="center"/>
      <protection/>
    </xf>
    <xf numFmtId="3" fontId="9" fillId="0" borderId="61" xfId="21" applyNumberFormat="1" applyFont="1" applyFill="1" applyBorder="1" applyAlignment="1">
      <alignment horizontal="right" vertical="center"/>
      <protection/>
    </xf>
    <xf numFmtId="3" fontId="9" fillId="0" borderId="63" xfId="21" applyNumberFormat="1" applyFont="1" applyFill="1" applyBorder="1" applyAlignment="1">
      <alignment horizontal="right" vertical="center"/>
      <protection/>
    </xf>
    <xf numFmtId="3" fontId="10" fillId="0" borderId="72" xfId="21" applyNumberFormat="1" applyFont="1" applyBorder="1" applyAlignment="1">
      <alignment horizontal="right" vertical="center"/>
      <protection/>
    </xf>
    <xf numFmtId="3" fontId="10" fillId="0" borderId="73" xfId="21" applyNumberFormat="1" applyFont="1" applyBorder="1" applyAlignment="1">
      <alignment horizontal="right" vertical="center"/>
      <protection/>
    </xf>
    <xf numFmtId="3" fontId="10" fillId="0" borderId="0" xfId="21" applyNumberFormat="1" applyFont="1" applyFill="1" applyBorder="1" applyAlignment="1">
      <alignment horizontal="right" vertical="center"/>
      <protection/>
    </xf>
    <xf numFmtId="3" fontId="10" fillId="0" borderId="63" xfId="21" applyNumberFormat="1" applyFont="1" applyFill="1" applyBorder="1" applyAlignment="1">
      <alignment horizontal="right" vertical="center"/>
      <protection/>
    </xf>
    <xf numFmtId="3" fontId="10" fillId="0" borderId="61" xfId="21" applyNumberFormat="1" applyFont="1" applyFill="1" applyBorder="1" applyAlignment="1">
      <alignment horizontal="right" vertical="center"/>
      <protection/>
    </xf>
    <xf numFmtId="3" fontId="9" fillId="0" borderId="3" xfId="21" applyNumberFormat="1" applyFont="1" applyBorder="1" applyAlignment="1">
      <alignment horizontal="right" vertical="center"/>
      <protection/>
    </xf>
    <xf numFmtId="3" fontId="9" fillId="0" borderId="74" xfId="21" applyNumberFormat="1" applyFont="1" applyBorder="1" applyAlignment="1">
      <alignment horizontal="right" vertical="center"/>
      <protection/>
    </xf>
    <xf numFmtId="3" fontId="9" fillId="0" borderId="75" xfId="21" applyNumberFormat="1" applyFont="1" applyBorder="1" applyAlignment="1">
      <alignment horizontal="right" vertical="center"/>
      <protection/>
    </xf>
    <xf numFmtId="0" fontId="1" fillId="0" borderId="61" xfId="21" applyFont="1" applyBorder="1" applyAlignment="1">
      <alignment vertical="center"/>
      <protection/>
    </xf>
    <xf numFmtId="41" fontId="1" fillId="0" borderId="63" xfId="21" applyNumberFormat="1" applyFont="1" applyBorder="1" applyAlignment="1">
      <alignment horizontal="right" vertical="center"/>
      <protection/>
    </xf>
    <xf numFmtId="41" fontId="1" fillId="0" borderId="63" xfId="21" applyNumberFormat="1" applyFont="1" applyFill="1" applyBorder="1" applyAlignment="1" applyProtection="1">
      <alignment vertical="center"/>
      <protection/>
    </xf>
    <xf numFmtId="41" fontId="1" fillId="0" borderId="61" xfId="21" applyNumberFormat="1" applyFont="1" applyFill="1" applyBorder="1" applyAlignment="1" applyProtection="1">
      <alignment vertical="center"/>
      <protection/>
    </xf>
    <xf numFmtId="41" fontId="1" fillId="0" borderId="62" xfId="21" applyNumberFormat="1" applyFont="1" applyFill="1" applyBorder="1" applyAlignment="1" applyProtection="1">
      <alignment vertical="center"/>
      <protection/>
    </xf>
    <xf numFmtId="41" fontId="1" fillId="0" borderId="62" xfId="21" applyNumberFormat="1" applyFont="1" applyBorder="1" applyAlignment="1">
      <alignment horizontal="right" vertical="center"/>
      <protection/>
    </xf>
    <xf numFmtId="41" fontId="1" fillId="0" borderId="61" xfId="21" applyNumberFormat="1" applyFont="1" applyBorder="1" applyAlignment="1">
      <alignment horizontal="right" vertical="center"/>
      <protection/>
    </xf>
    <xf numFmtId="0" fontId="1" fillId="0" borderId="61" xfId="21" applyFont="1" applyFill="1" applyBorder="1" applyAlignment="1">
      <alignment horizontal="distributed" vertical="center"/>
      <protection/>
    </xf>
    <xf numFmtId="3" fontId="1" fillId="0" borderId="63" xfId="21" applyNumberFormat="1" applyFont="1" applyFill="1" applyBorder="1" applyAlignment="1">
      <alignment horizontal="right" vertical="center"/>
      <protection/>
    </xf>
    <xf numFmtId="41" fontId="1" fillId="0" borderId="63" xfId="21" applyNumberFormat="1" applyFont="1" applyFill="1" applyBorder="1" applyAlignment="1">
      <alignment horizontal="right" vertical="center"/>
      <protection/>
    </xf>
    <xf numFmtId="41" fontId="1" fillId="0" borderId="62" xfId="21" applyNumberFormat="1" applyFont="1" applyFill="1" applyBorder="1" applyAlignment="1">
      <alignment horizontal="right" vertical="center"/>
      <protection/>
    </xf>
    <xf numFmtId="41" fontId="1" fillId="0" borderId="61" xfId="21" applyNumberFormat="1" applyFont="1" applyFill="1" applyBorder="1" applyAlignment="1">
      <alignment horizontal="right" vertical="center"/>
      <protection/>
    </xf>
    <xf numFmtId="41" fontId="1" fillId="0" borderId="62" xfId="21" applyNumberFormat="1" applyFont="1" applyFill="1" applyBorder="1" applyAlignment="1" applyProtection="1">
      <alignment horizontal="right" vertical="center"/>
      <protection/>
    </xf>
    <xf numFmtId="0" fontId="1" fillId="0" borderId="64" xfId="21" applyFont="1" applyBorder="1" applyAlignment="1">
      <alignment horizontal="distributed" vertical="center"/>
      <protection/>
    </xf>
    <xf numFmtId="3" fontId="1" fillId="0" borderId="67" xfId="21" applyNumberFormat="1" applyFont="1" applyBorder="1" applyAlignment="1">
      <alignment horizontal="right" vertical="center"/>
      <protection/>
    </xf>
    <xf numFmtId="41" fontId="1" fillId="0" borderId="67" xfId="21" applyNumberFormat="1" applyFont="1" applyBorder="1" applyAlignment="1">
      <alignment horizontal="right" vertical="center"/>
      <protection/>
    </xf>
    <xf numFmtId="41" fontId="1" fillId="0" borderId="67" xfId="21" applyNumberFormat="1" applyFont="1" applyFill="1" applyBorder="1" applyAlignment="1" applyProtection="1">
      <alignment vertical="center"/>
      <protection/>
    </xf>
    <xf numFmtId="41" fontId="1" fillId="0" borderId="64" xfId="21" applyNumberFormat="1" applyFont="1" applyFill="1" applyBorder="1" applyAlignment="1" applyProtection="1">
      <alignment vertical="center"/>
      <protection/>
    </xf>
    <xf numFmtId="41" fontId="1" fillId="0" borderId="66" xfId="21" applyNumberFormat="1" applyFont="1" applyFill="1" applyBorder="1" applyAlignment="1" applyProtection="1">
      <alignment vertical="center"/>
      <protection/>
    </xf>
    <xf numFmtId="41" fontId="1" fillId="0" borderId="65" xfId="21" applyNumberFormat="1" applyFont="1" applyBorder="1" applyAlignment="1">
      <alignment horizontal="right" vertical="center"/>
      <protection/>
    </xf>
    <xf numFmtId="41" fontId="1" fillId="0" borderId="66" xfId="21" applyNumberFormat="1" applyFont="1" applyBorder="1" applyAlignment="1">
      <alignment horizontal="right" vertical="center"/>
      <protection/>
    </xf>
    <xf numFmtId="41" fontId="1" fillId="0" borderId="65" xfId="21" applyNumberFormat="1" applyFont="1" applyFill="1" applyBorder="1" applyAlignment="1" applyProtection="1">
      <alignment vertical="center"/>
      <protection/>
    </xf>
    <xf numFmtId="41" fontId="1" fillId="0" borderId="64" xfId="21" applyNumberFormat="1" applyFont="1" applyBorder="1" applyAlignment="1">
      <alignment horizontal="right" vertical="center"/>
      <protection/>
    </xf>
    <xf numFmtId="41" fontId="1" fillId="0" borderId="0" xfId="21" applyNumberFormat="1" applyFont="1" applyAlignment="1">
      <alignment vertical="center"/>
      <protection/>
    </xf>
    <xf numFmtId="3" fontId="7" fillId="0" borderId="0" xfId="21" applyNumberFormat="1" applyFont="1">
      <alignment/>
      <protection/>
    </xf>
    <xf numFmtId="3" fontId="9" fillId="0" borderId="0" xfId="21" applyNumberFormat="1" applyFont="1" applyFill="1" applyBorder="1" applyAlignment="1">
      <alignment horizontal="right" vertical="center"/>
      <protection/>
    </xf>
  </cellXfs>
  <cellStyles count="45">
    <cellStyle name="Normal" xfId="0"/>
    <cellStyle name="Percent" xfId="15"/>
    <cellStyle name="Hyperlink" xfId="16"/>
    <cellStyle name="Comma [0]" xfId="17"/>
    <cellStyle name="Comma" xfId="18"/>
    <cellStyle name="Currency [0]" xfId="19"/>
    <cellStyle name="Currency" xfId="20"/>
    <cellStyle name="標準_01-08-h07" xfId="21"/>
    <cellStyle name="標準_02-02-h07" xfId="22"/>
    <cellStyle name="標準_02-05-h07" xfId="23"/>
    <cellStyle name="標準_02-24-h07" xfId="24"/>
    <cellStyle name="標準_03-01-h07" xfId="25"/>
    <cellStyle name="標準_04-01-h07" xfId="26"/>
    <cellStyle name="標準_04-02-h07" xfId="27"/>
    <cellStyle name="標準_04-16-h07" xfId="28"/>
    <cellStyle name="標準_04-26-h07" xfId="29"/>
    <cellStyle name="標準_05-03-h07" xfId="30"/>
    <cellStyle name="標準_06-01-h07" xfId="31"/>
    <cellStyle name="標準_06-06-h07" xfId="32"/>
    <cellStyle name="標準_07-04-h07" xfId="33"/>
    <cellStyle name="標準_07-06-h07" xfId="34"/>
    <cellStyle name="標準_08-02-h07" xfId="35"/>
    <cellStyle name="標準_09-03-h07" xfId="36"/>
    <cellStyle name="標準_09-09-h07" xfId="37"/>
    <cellStyle name="標準_09-12-h07" xfId="38"/>
    <cellStyle name="標準_10-06-h07" xfId="39"/>
    <cellStyle name="標準_10-07-h07" xfId="40"/>
    <cellStyle name="標準_10-12-h07" xfId="41"/>
    <cellStyle name="標準_11-01-h07" xfId="42"/>
    <cellStyle name="標準_11-07-h07" xfId="43"/>
    <cellStyle name="標準_11-08-h07" xfId="44"/>
    <cellStyle name="標準_12-01-h07" xfId="45"/>
    <cellStyle name="標準_12-12-h07" xfId="46"/>
    <cellStyle name="標準_13-01-h07" xfId="47"/>
    <cellStyle name="標準_13-02-h07" xfId="48"/>
    <cellStyle name="標準_14-14-h07" xfId="49"/>
    <cellStyle name="標準_15-14-h07" xfId="50"/>
    <cellStyle name="標準_16-06-h07" xfId="51"/>
    <cellStyle name="標準_16-15-h07" xfId="52"/>
    <cellStyle name="標準_18-02-h07" xfId="53"/>
    <cellStyle name="標準_18-03-h07" xfId="54"/>
    <cellStyle name="標準_20-02-h07" xfId="55"/>
    <cellStyle name="標準_nenkan-S23-000" xfId="56"/>
    <cellStyle name="標準_nenkan-S23-000_h7" xfId="57"/>
    <cellStyle name="Followed Hyperlink" xfId="5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styles" Target="styles.xml" /><Relationship Id="rId46" Type="http://schemas.openxmlformats.org/officeDocument/2006/relationships/sharedStrings" Target="sharedStrings.xml" /><Relationship Id="rId4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314325</xdr:colOff>
      <xdr:row>13</xdr:row>
      <xdr:rowOff>38100</xdr:rowOff>
    </xdr:from>
    <xdr:to>
      <xdr:col>2</xdr:col>
      <xdr:colOff>390525</xdr:colOff>
      <xdr:row>13</xdr:row>
      <xdr:rowOff>295275</xdr:rowOff>
    </xdr:to>
    <xdr:sp>
      <xdr:nvSpPr>
        <xdr:cNvPr id="1" name="AutoShape 1"/>
        <xdr:cNvSpPr>
          <a:spLocks/>
        </xdr:cNvSpPr>
      </xdr:nvSpPr>
      <xdr:spPr>
        <a:xfrm>
          <a:off x="1352550" y="2200275"/>
          <a:ext cx="76200" cy="2571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57150</xdr:colOff>
      <xdr:row>5</xdr:row>
      <xdr:rowOff>209550</xdr:rowOff>
    </xdr:from>
    <xdr:to>
      <xdr:col>7</xdr:col>
      <xdr:colOff>133350</xdr:colOff>
      <xdr:row>5</xdr:row>
      <xdr:rowOff>676275</xdr:rowOff>
    </xdr:to>
    <xdr:sp>
      <xdr:nvSpPr>
        <xdr:cNvPr id="1" name="AutoShape 1"/>
        <xdr:cNvSpPr>
          <a:spLocks/>
        </xdr:cNvSpPr>
      </xdr:nvSpPr>
      <xdr:spPr>
        <a:xfrm>
          <a:off x="6391275" y="1038225"/>
          <a:ext cx="76200" cy="4667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790575</xdr:colOff>
      <xdr:row>5</xdr:row>
      <xdr:rowOff>219075</xdr:rowOff>
    </xdr:from>
    <xdr:to>
      <xdr:col>7</xdr:col>
      <xdr:colOff>866775</xdr:colOff>
      <xdr:row>5</xdr:row>
      <xdr:rowOff>676275</xdr:rowOff>
    </xdr:to>
    <xdr:sp>
      <xdr:nvSpPr>
        <xdr:cNvPr id="2" name="AutoShape 2"/>
        <xdr:cNvSpPr>
          <a:spLocks/>
        </xdr:cNvSpPr>
      </xdr:nvSpPr>
      <xdr:spPr>
        <a:xfrm>
          <a:off x="7124700" y="1047750"/>
          <a:ext cx="76200" cy="4572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790575</xdr:colOff>
      <xdr:row>5</xdr:row>
      <xdr:rowOff>219075</xdr:rowOff>
    </xdr:from>
    <xdr:to>
      <xdr:col>8</xdr:col>
      <xdr:colOff>866775</xdr:colOff>
      <xdr:row>5</xdr:row>
      <xdr:rowOff>676275</xdr:rowOff>
    </xdr:to>
    <xdr:sp>
      <xdr:nvSpPr>
        <xdr:cNvPr id="3" name="AutoShape 3"/>
        <xdr:cNvSpPr>
          <a:spLocks/>
        </xdr:cNvSpPr>
      </xdr:nvSpPr>
      <xdr:spPr>
        <a:xfrm>
          <a:off x="8048625" y="1047750"/>
          <a:ext cx="76200" cy="4572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57150</xdr:colOff>
      <xdr:row>5</xdr:row>
      <xdr:rowOff>209550</xdr:rowOff>
    </xdr:from>
    <xdr:to>
      <xdr:col>8</xdr:col>
      <xdr:colOff>133350</xdr:colOff>
      <xdr:row>5</xdr:row>
      <xdr:rowOff>676275</xdr:rowOff>
    </xdr:to>
    <xdr:sp>
      <xdr:nvSpPr>
        <xdr:cNvPr id="4" name="AutoShape 4"/>
        <xdr:cNvSpPr>
          <a:spLocks/>
        </xdr:cNvSpPr>
      </xdr:nvSpPr>
      <xdr:spPr>
        <a:xfrm>
          <a:off x="7315200" y="1038225"/>
          <a:ext cx="76200" cy="4667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400050</xdr:colOff>
      <xdr:row>13</xdr:row>
      <xdr:rowOff>28575</xdr:rowOff>
    </xdr:from>
    <xdr:to>
      <xdr:col>2</xdr:col>
      <xdr:colOff>19050</xdr:colOff>
      <xdr:row>38</xdr:row>
      <xdr:rowOff>123825</xdr:rowOff>
    </xdr:to>
    <xdr:sp>
      <xdr:nvSpPr>
        <xdr:cNvPr id="1" name="AutoShape 1"/>
        <xdr:cNvSpPr>
          <a:spLocks/>
        </xdr:cNvSpPr>
      </xdr:nvSpPr>
      <xdr:spPr>
        <a:xfrm>
          <a:off x="590550" y="2333625"/>
          <a:ext cx="161925" cy="42291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161925</xdr:colOff>
      <xdr:row>31</xdr:row>
      <xdr:rowOff>28575</xdr:rowOff>
    </xdr:from>
    <xdr:to>
      <xdr:col>4</xdr:col>
      <xdr:colOff>142875</xdr:colOff>
      <xdr:row>34</xdr:row>
      <xdr:rowOff>219075</xdr:rowOff>
    </xdr:to>
    <xdr:sp>
      <xdr:nvSpPr>
        <xdr:cNvPr id="2" name="AutoShape 2"/>
        <xdr:cNvSpPr>
          <a:spLocks/>
        </xdr:cNvSpPr>
      </xdr:nvSpPr>
      <xdr:spPr>
        <a:xfrm>
          <a:off x="1076325" y="5086350"/>
          <a:ext cx="161925" cy="9334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47</xdr:row>
      <xdr:rowOff>57150</xdr:rowOff>
    </xdr:from>
    <xdr:to>
      <xdr:col>7</xdr:col>
      <xdr:colOff>152400</xdr:colOff>
      <xdr:row>48</xdr:row>
      <xdr:rowOff>114300</xdr:rowOff>
    </xdr:to>
    <xdr:sp>
      <xdr:nvSpPr>
        <xdr:cNvPr id="1" name="AutoShape 1"/>
        <xdr:cNvSpPr>
          <a:spLocks/>
        </xdr:cNvSpPr>
      </xdr:nvSpPr>
      <xdr:spPr>
        <a:xfrm>
          <a:off x="4295775" y="7267575"/>
          <a:ext cx="76200" cy="2095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47</xdr:row>
      <xdr:rowOff>57150</xdr:rowOff>
    </xdr:from>
    <xdr:to>
      <xdr:col>12</xdr:col>
      <xdr:colOff>152400</xdr:colOff>
      <xdr:row>48</xdr:row>
      <xdr:rowOff>114300</xdr:rowOff>
    </xdr:to>
    <xdr:sp>
      <xdr:nvSpPr>
        <xdr:cNvPr id="2" name="AutoShape 2"/>
        <xdr:cNvSpPr>
          <a:spLocks/>
        </xdr:cNvSpPr>
      </xdr:nvSpPr>
      <xdr:spPr>
        <a:xfrm>
          <a:off x="6972300" y="7267575"/>
          <a:ext cx="76200" cy="2095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304800</xdr:colOff>
      <xdr:row>11</xdr:row>
      <xdr:rowOff>0</xdr:rowOff>
    </xdr:from>
    <xdr:to>
      <xdr:col>2</xdr:col>
      <xdr:colOff>28575</xdr:colOff>
      <xdr:row>15</xdr:row>
      <xdr:rowOff>9525</xdr:rowOff>
    </xdr:to>
    <xdr:sp>
      <xdr:nvSpPr>
        <xdr:cNvPr id="1" name="AutoShape 1"/>
        <xdr:cNvSpPr>
          <a:spLocks/>
        </xdr:cNvSpPr>
      </xdr:nvSpPr>
      <xdr:spPr>
        <a:xfrm>
          <a:off x="504825" y="1857375"/>
          <a:ext cx="76200" cy="5905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304800</xdr:colOff>
      <xdr:row>16</xdr:row>
      <xdr:rowOff>0</xdr:rowOff>
    </xdr:from>
    <xdr:to>
      <xdr:col>2</xdr:col>
      <xdr:colOff>9525</xdr:colOff>
      <xdr:row>18</xdr:row>
      <xdr:rowOff>9525</xdr:rowOff>
    </xdr:to>
    <xdr:sp>
      <xdr:nvSpPr>
        <xdr:cNvPr id="2" name="AutoShape 2"/>
        <xdr:cNvSpPr>
          <a:spLocks/>
        </xdr:cNvSpPr>
      </xdr:nvSpPr>
      <xdr:spPr>
        <a:xfrm>
          <a:off x="504825" y="2562225"/>
          <a:ext cx="57150" cy="3143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11</xdr:row>
      <xdr:rowOff>0</xdr:rowOff>
    </xdr:from>
    <xdr:to>
      <xdr:col>19</xdr:col>
      <xdr:colOff>0</xdr:colOff>
      <xdr:row>15</xdr:row>
      <xdr:rowOff>9525</xdr:rowOff>
    </xdr:to>
    <xdr:sp>
      <xdr:nvSpPr>
        <xdr:cNvPr id="3" name="AutoShape 3"/>
        <xdr:cNvSpPr>
          <a:spLocks/>
        </xdr:cNvSpPr>
      </xdr:nvSpPr>
      <xdr:spPr>
        <a:xfrm>
          <a:off x="10868025" y="1857375"/>
          <a:ext cx="0" cy="5905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16</xdr:row>
      <xdr:rowOff>0</xdr:rowOff>
    </xdr:from>
    <xdr:to>
      <xdr:col>19</xdr:col>
      <xdr:colOff>0</xdr:colOff>
      <xdr:row>18</xdr:row>
      <xdr:rowOff>9525</xdr:rowOff>
    </xdr:to>
    <xdr:sp>
      <xdr:nvSpPr>
        <xdr:cNvPr id="4" name="AutoShape 4"/>
        <xdr:cNvSpPr>
          <a:spLocks/>
        </xdr:cNvSpPr>
      </xdr:nvSpPr>
      <xdr:spPr>
        <a:xfrm>
          <a:off x="10868025" y="2562225"/>
          <a:ext cx="0" cy="3143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314325</xdr:colOff>
      <xdr:row>13</xdr:row>
      <xdr:rowOff>38100</xdr:rowOff>
    </xdr:from>
    <xdr:to>
      <xdr:col>2</xdr:col>
      <xdr:colOff>390525</xdr:colOff>
      <xdr:row>13</xdr:row>
      <xdr:rowOff>295275</xdr:rowOff>
    </xdr:to>
    <xdr:sp>
      <xdr:nvSpPr>
        <xdr:cNvPr id="1" name="AutoShape 1"/>
        <xdr:cNvSpPr>
          <a:spLocks/>
        </xdr:cNvSpPr>
      </xdr:nvSpPr>
      <xdr:spPr>
        <a:xfrm>
          <a:off x="1352550" y="2200275"/>
          <a:ext cx="76200" cy="2571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F119"/>
  <sheetViews>
    <sheetView tabSelected="1" workbookViewId="0" topLeftCell="A1">
      <selection activeCell="A2" sqref="A2"/>
    </sheetView>
  </sheetViews>
  <sheetFormatPr defaultColWidth="9.00390625" defaultRowHeight="13.5"/>
  <cols>
    <col min="1" max="1" width="6.75390625" style="2" customWidth="1"/>
    <col min="2" max="2" width="6.875" style="2" customWidth="1"/>
    <col min="3" max="3" width="94.625" style="2" customWidth="1"/>
    <col min="4" max="4" width="9.625" style="2" customWidth="1"/>
    <col min="5" max="6" width="10.25390625" style="2" customWidth="1"/>
    <col min="7" max="9" width="9.00390625" style="2" customWidth="1"/>
    <col min="10" max="10" width="15.625" style="2" customWidth="1"/>
    <col min="11" max="16384" width="9.00390625" style="2" customWidth="1"/>
  </cols>
  <sheetData>
    <row r="1" spans="1:6" ht="12" customHeight="1">
      <c r="A1" s="1" t="s">
        <v>2197</v>
      </c>
      <c r="B1" s="1"/>
      <c r="C1" s="1"/>
      <c r="D1" s="1"/>
      <c r="E1" s="1"/>
      <c r="F1" s="1"/>
    </row>
    <row r="2" spans="1:6" ht="12" customHeight="1">
      <c r="A2" s="1"/>
      <c r="B2" s="1"/>
      <c r="C2" s="1"/>
      <c r="D2" s="1"/>
      <c r="E2" s="1"/>
      <c r="F2" s="1"/>
    </row>
    <row r="3" spans="2:6" ht="12" customHeight="1">
      <c r="B3" s="1" t="s">
        <v>2137</v>
      </c>
      <c r="C3" s="1"/>
      <c r="E3" s="1"/>
      <c r="F3" s="1"/>
    </row>
    <row r="4" spans="2:6" ht="12" customHeight="1">
      <c r="B4" s="3" t="s">
        <v>610</v>
      </c>
      <c r="C4" s="1" t="s">
        <v>423</v>
      </c>
      <c r="E4" s="1"/>
      <c r="F4" s="1"/>
    </row>
    <row r="5" spans="2:3" ht="26.25" customHeight="1">
      <c r="B5" s="3" t="s">
        <v>611</v>
      </c>
      <c r="C5" s="5" t="s">
        <v>425</v>
      </c>
    </row>
    <row r="6" spans="2:6" ht="12" customHeight="1">
      <c r="B6" s="3" t="s">
        <v>2144</v>
      </c>
      <c r="C6" s="5" t="s">
        <v>2322</v>
      </c>
      <c r="E6" s="1"/>
      <c r="F6" s="1"/>
    </row>
    <row r="7" spans="2:6" ht="12" customHeight="1">
      <c r="B7" s="3"/>
      <c r="C7" s="5" t="s">
        <v>2157</v>
      </c>
      <c r="E7" s="1"/>
      <c r="F7" s="1"/>
    </row>
    <row r="8" spans="2:6" ht="12" customHeight="1">
      <c r="B8" s="3"/>
      <c r="C8" s="5" t="s">
        <v>426</v>
      </c>
      <c r="E8" s="1"/>
      <c r="F8" s="1"/>
    </row>
    <row r="9" spans="2:6" ht="12" customHeight="1">
      <c r="B9" s="3"/>
      <c r="C9" s="5" t="s">
        <v>2158</v>
      </c>
      <c r="E9" s="1"/>
      <c r="F9" s="1"/>
    </row>
    <row r="10" spans="2:6" ht="12" customHeight="1">
      <c r="B10" s="3"/>
      <c r="C10" s="5" t="s">
        <v>2159</v>
      </c>
      <c r="E10" s="1"/>
      <c r="F10" s="1"/>
    </row>
    <row r="11" spans="2:6" ht="12" customHeight="1">
      <c r="B11" s="3"/>
      <c r="C11" s="5" t="s">
        <v>2160</v>
      </c>
      <c r="E11" s="1"/>
      <c r="F11" s="1"/>
    </row>
    <row r="12" spans="2:6" ht="12" customHeight="1">
      <c r="B12" s="3" t="s">
        <v>612</v>
      </c>
      <c r="C12" s="4" t="s">
        <v>2198</v>
      </c>
      <c r="E12" s="1"/>
      <c r="F12" s="1"/>
    </row>
    <row r="13" spans="2:3" ht="12" customHeight="1">
      <c r="B13" s="3" t="s">
        <v>613</v>
      </c>
      <c r="C13" s="5" t="s">
        <v>427</v>
      </c>
    </row>
    <row r="14" spans="2:3" ht="24">
      <c r="B14" s="3"/>
      <c r="C14" s="5" t="s">
        <v>428</v>
      </c>
    </row>
    <row r="15" spans="2:3" ht="12" customHeight="1">
      <c r="B15" s="3"/>
      <c r="C15" s="5" t="s">
        <v>429</v>
      </c>
    </row>
    <row r="16" spans="2:3" ht="12" customHeight="1">
      <c r="B16" s="3"/>
      <c r="C16" s="5" t="s">
        <v>2265</v>
      </c>
    </row>
    <row r="17" spans="2:3" ht="24.75" customHeight="1">
      <c r="B17" s="3" t="s">
        <v>614</v>
      </c>
      <c r="C17" s="5" t="s">
        <v>430</v>
      </c>
    </row>
    <row r="18" spans="2:3" ht="12">
      <c r="B18" s="3" t="s">
        <v>615</v>
      </c>
      <c r="C18" s="5" t="s">
        <v>431</v>
      </c>
    </row>
    <row r="19" spans="2:3" ht="12">
      <c r="B19" s="1"/>
      <c r="C19" s="5"/>
    </row>
    <row r="20" spans="2:6" ht="12" customHeight="1">
      <c r="B20" s="1"/>
      <c r="C20" s="1" t="s">
        <v>2199</v>
      </c>
      <c r="F20" s="1"/>
    </row>
    <row r="21" spans="2:6" ht="12">
      <c r="B21" s="1"/>
      <c r="C21" s="1" t="s">
        <v>2278</v>
      </c>
      <c r="E21" s="1"/>
      <c r="F21" s="1"/>
    </row>
    <row r="22" spans="1:6" ht="12">
      <c r="A22" s="1"/>
      <c r="B22" s="1"/>
      <c r="C22" s="1"/>
      <c r="D22" s="1"/>
      <c r="E22" s="1"/>
      <c r="F22" s="1"/>
    </row>
    <row r="23" spans="1:4" ht="12">
      <c r="A23" s="1"/>
      <c r="B23" s="1"/>
      <c r="C23" s="1"/>
      <c r="D23" s="1"/>
    </row>
    <row r="24" spans="2:4" ht="12">
      <c r="B24" s="1" t="s">
        <v>2138</v>
      </c>
      <c r="C24" s="1" t="s">
        <v>2084</v>
      </c>
      <c r="D24" s="1"/>
    </row>
    <row r="25" ht="12">
      <c r="B25" s="2" t="s">
        <v>511</v>
      </c>
    </row>
    <row r="26" spans="2:3" ht="12">
      <c r="B26" s="11" t="s">
        <v>616</v>
      </c>
      <c r="C26" s="12" t="s">
        <v>2201</v>
      </c>
    </row>
    <row r="27" ht="12">
      <c r="C27" s="12"/>
    </row>
    <row r="28" ht="12">
      <c r="B28" s="2" t="s">
        <v>2148</v>
      </c>
    </row>
    <row r="29" spans="2:3" ht="12">
      <c r="B29" s="11" t="s">
        <v>617</v>
      </c>
      <c r="C29" s="12" t="s">
        <v>2213</v>
      </c>
    </row>
    <row r="30" spans="2:3" ht="12">
      <c r="B30" s="11" t="s">
        <v>618</v>
      </c>
      <c r="C30" s="2" t="s">
        <v>340</v>
      </c>
    </row>
    <row r="31" spans="2:3" ht="12">
      <c r="B31" s="11" t="s">
        <v>619</v>
      </c>
      <c r="C31" s="2" t="s">
        <v>351</v>
      </c>
    </row>
    <row r="33" ht="12">
      <c r="B33" s="2" t="s">
        <v>2149</v>
      </c>
    </row>
    <row r="34" spans="2:3" ht="12">
      <c r="B34" s="11" t="s">
        <v>620</v>
      </c>
      <c r="C34" s="2" t="s">
        <v>354</v>
      </c>
    </row>
    <row r="36" ht="12">
      <c r="B36" s="2" t="s">
        <v>2150</v>
      </c>
    </row>
    <row r="37" spans="2:3" ht="12">
      <c r="B37" s="11" t="s">
        <v>621</v>
      </c>
      <c r="C37" s="2" t="s">
        <v>365</v>
      </c>
    </row>
    <row r="38" spans="2:3" ht="12">
      <c r="B38" s="11" t="s">
        <v>622</v>
      </c>
      <c r="C38" s="13" t="s">
        <v>366</v>
      </c>
    </row>
    <row r="39" spans="2:3" ht="12">
      <c r="B39" s="11" t="s">
        <v>623</v>
      </c>
      <c r="C39" s="2" t="s">
        <v>2348</v>
      </c>
    </row>
    <row r="40" spans="2:3" ht="12">
      <c r="B40" s="11" t="s">
        <v>624</v>
      </c>
      <c r="C40" s="2" t="s">
        <v>2358</v>
      </c>
    </row>
    <row r="41" ht="12">
      <c r="B41" s="11"/>
    </row>
    <row r="42" ht="12">
      <c r="B42" s="2" t="s">
        <v>2151</v>
      </c>
    </row>
    <row r="43" spans="2:3" ht="12">
      <c r="B43" s="11" t="s">
        <v>625</v>
      </c>
      <c r="C43" s="12" t="s">
        <v>382</v>
      </c>
    </row>
    <row r="44" spans="2:3" ht="12">
      <c r="B44" s="11" t="s">
        <v>626</v>
      </c>
      <c r="C44" s="12" t="s">
        <v>387</v>
      </c>
    </row>
    <row r="45" ht="12">
      <c r="C45" s="12"/>
    </row>
    <row r="46" ht="12">
      <c r="B46" s="2" t="s">
        <v>2152</v>
      </c>
    </row>
    <row r="47" spans="2:3" ht="12">
      <c r="B47" s="11" t="s">
        <v>627</v>
      </c>
      <c r="C47" s="7" t="s">
        <v>2371</v>
      </c>
    </row>
    <row r="48" spans="2:3" ht="12">
      <c r="B48" s="11" t="s">
        <v>628</v>
      </c>
      <c r="C48" s="2" t="s">
        <v>2375</v>
      </c>
    </row>
    <row r="49" ht="12">
      <c r="C49" s="12"/>
    </row>
    <row r="50" ht="12">
      <c r="B50" s="2" t="s">
        <v>2136</v>
      </c>
    </row>
    <row r="51" spans="2:3" ht="24" customHeight="1">
      <c r="B51" s="3" t="s">
        <v>629</v>
      </c>
      <c r="C51" s="7" t="s">
        <v>576</v>
      </c>
    </row>
    <row r="52" spans="2:3" ht="12">
      <c r="B52" s="11" t="s">
        <v>630</v>
      </c>
      <c r="C52" s="14" t="s">
        <v>578</v>
      </c>
    </row>
    <row r="54" ht="12">
      <c r="B54" s="2" t="s">
        <v>2153</v>
      </c>
    </row>
    <row r="55" spans="2:3" ht="12">
      <c r="B55" s="11" t="s">
        <v>631</v>
      </c>
      <c r="C55" s="2" t="s">
        <v>2083</v>
      </c>
    </row>
    <row r="57" ht="12">
      <c r="B57" s="2" t="s">
        <v>417</v>
      </c>
    </row>
    <row r="58" spans="2:3" ht="12">
      <c r="B58" s="11" t="s">
        <v>632</v>
      </c>
      <c r="C58" s="2" t="s">
        <v>592</v>
      </c>
    </row>
    <row r="59" spans="2:3" ht="12">
      <c r="B59" s="11"/>
      <c r="C59" s="2" t="s">
        <v>598</v>
      </c>
    </row>
    <row r="60" spans="2:3" ht="12">
      <c r="B60" s="11" t="s">
        <v>633</v>
      </c>
      <c r="C60" s="2" t="s">
        <v>2096</v>
      </c>
    </row>
    <row r="61" spans="2:3" ht="12">
      <c r="B61" s="11" t="s">
        <v>634</v>
      </c>
      <c r="C61" s="2" t="s">
        <v>601</v>
      </c>
    </row>
    <row r="63" ht="12">
      <c r="B63" s="2" t="s">
        <v>2098</v>
      </c>
    </row>
    <row r="64" spans="2:3" ht="12">
      <c r="B64" s="11"/>
      <c r="C64" s="2" t="s">
        <v>604</v>
      </c>
    </row>
    <row r="65" spans="2:3" ht="12">
      <c r="B65" s="2">
        <v>20</v>
      </c>
      <c r="C65" s="2" t="s">
        <v>1964</v>
      </c>
    </row>
    <row r="66" spans="2:3" ht="12">
      <c r="B66" s="11"/>
      <c r="C66" s="2" t="s">
        <v>605</v>
      </c>
    </row>
    <row r="67" spans="2:3" ht="12">
      <c r="B67" s="2">
        <v>21</v>
      </c>
      <c r="C67" s="2" t="s">
        <v>1964</v>
      </c>
    </row>
    <row r="68" spans="2:3" ht="12">
      <c r="B68" s="11"/>
      <c r="C68" s="2" t="s">
        <v>2304</v>
      </c>
    </row>
    <row r="69" spans="2:3" ht="12">
      <c r="B69" s="11" t="s">
        <v>635</v>
      </c>
      <c r="C69" s="2" t="s">
        <v>1972</v>
      </c>
    </row>
    <row r="70" spans="2:3" ht="12">
      <c r="B70" s="11" t="s">
        <v>636</v>
      </c>
      <c r="C70" s="2" t="s">
        <v>2204</v>
      </c>
    </row>
    <row r="72" ht="12">
      <c r="B72" s="2" t="s">
        <v>2103</v>
      </c>
    </row>
    <row r="73" spans="2:3" ht="12">
      <c r="B73" s="11" t="s">
        <v>637</v>
      </c>
      <c r="C73" s="2" t="s">
        <v>648</v>
      </c>
    </row>
    <row r="74" spans="2:3" ht="12">
      <c r="B74" s="11"/>
      <c r="C74" s="2" t="s">
        <v>653</v>
      </c>
    </row>
    <row r="75" spans="2:3" ht="12">
      <c r="B75" s="2">
        <v>25</v>
      </c>
      <c r="C75" s="2" t="s">
        <v>1991</v>
      </c>
    </row>
    <row r="76" spans="2:3" ht="12">
      <c r="B76" s="11"/>
      <c r="C76" s="2" t="s">
        <v>654</v>
      </c>
    </row>
    <row r="77" spans="2:3" ht="12">
      <c r="B77" s="2">
        <v>26</v>
      </c>
      <c r="C77" s="2" t="s">
        <v>1991</v>
      </c>
    </row>
    <row r="79" ht="12">
      <c r="B79" s="2" t="s">
        <v>2155</v>
      </c>
    </row>
    <row r="80" spans="2:3" ht="12">
      <c r="B80" s="11" t="s">
        <v>638</v>
      </c>
      <c r="C80" s="2" t="s">
        <v>2128</v>
      </c>
    </row>
    <row r="81" spans="2:3" ht="12">
      <c r="B81" s="11" t="s">
        <v>639</v>
      </c>
      <c r="C81" s="2" t="s">
        <v>665</v>
      </c>
    </row>
    <row r="83" ht="12">
      <c r="B83" s="2" t="s">
        <v>2134</v>
      </c>
    </row>
    <row r="84" spans="2:3" ht="12">
      <c r="B84" s="11"/>
      <c r="C84" s="2" t="s">
        <v>678</v>
      </c>
    </row>
    <row r="85" spans="2:3" ht="12">
      <c r="B85" s="2">
        <v>29</v>
      </c>
      <c r="C85" s="2" t="s">
        <v>2130</v>
      </c>
    </row>
    <row r="86" spans="2:3" ht="12">
      <c r="B86" s="11" t="s">
        <v>640</v>
      </c>
      <c r="C86" s="2" t="s">
        <v>679</v>
      </c>
    </row>
    <row r="88" ht="12">
      <c r="B88" s="2" t="s">
        <v>2105</v>
      </c>
    </row>
    <row r="89" spans="2:3" ht="11.25" customHeight="1">
      <c r="B89" s="11" t="s">
        <v>641</v>
      </c>
      <c r="C89" s="2" t="s">
        <v>693</v>
      </c>
    </row>
    <row r="91" ht="12">
      <c r="B91" s="2" t="s">
        <v>2117</v>
      </c>
    </row>
    <row r="92" spans="2:3" ht="12">
      <c r="B92" s="11"/>
      <c r="C92" s="2" t="s">
        <v>708</v>
      </c>
    </row>
    <row r="93" spans="2:3" ht="12">
      <c r="B93" s="2">
        <v>32</v>
      </c>
      <c r="C93" s="2" t="s">
        <v>2046</v>
      </c>
    </row>
    <row r="95" ht="12">
      <c r="B95" s="2" t="s">
        <v>2135</v>
      </c>
    </row>
    <row r="96" spans="2:3" ht="12">
      <c r="B96" s="11"/>
      <c r="C96" s="2" t="s">
        <v>711</v>
      </c>
    </row>
    <row r="97" spans="2:3" ht="12">
      <c r="B97" s="2">
        <v>33</v>
      </c>
      <c r="C97" s="2" t="s">
        <v>2123</v>
      </c>
    </row>
    <row r="98" spans="2:3" ht="12">
      <c r="B98" s="11" t="s">
        <v>642</v>
      </c>
      <c r="C98" s="15" t="s">
        <v>715</v>
      </c>
    </row>
    <row r="99" spans="2:3" ht="12">
      <c r="B99" s="11"/>
      <c r="C99" s="2" t="s">
        <v>1870</v>
      </c>
    </row>
    <row r="100" spans="2:3" ht="12">
      <c r="B100" s="2">
        <v>35</v>
      </c>
      <c r="C100" s="2" t="s">
        <v>2065</v>
      </c>
    </row>
    <row r="102" ht="12">
      <c r="B102" s="2" t="s">
        <v>2127</v>
      </c>
    </row>
    <row r="103" spans="2:3" ht="12">
      <c r="B103" s="11"/>
      <c r="C103" s="2" t="s">
        <v>1874</v>
      </c>
    </row>
    <row r="104" spans="2:3" ht="12">
      <c r="B104" s="2">
        <v>36</v>
      </c>
      <c r="C104" s="2" t="s">
        <v>533</v>
      </c>
    </row>
    <row r="105" spans="2:3" ht="12">
      <c r="B105" s="11" t="s">
        <v>2085</v>
      </c>
      <c r="C105" s="2" t="s">
        <v>1898</v>
      </c>
    </row>
    <row r="107" ht="12">
      <c r="B107" s="2" t="s">
        <v>2082</v>
      </c>
    </row>
    <row r="108" spans="2:3" ht="12">
      <c r="B108" s="11" t="s">
        <v>2086</v>
      </c>
      <c r="C108" s="2" t="s">
        <v>1902</v>
      </c>
    </row>
    <row r="109" spans="2:3" ht="12">
      <c r="B109" s="11" t="s">
        <v>2087</v>
      </c>
      <c r="C109" s="2" t="s">
        <v>1903</v>
      </c>
    </row>
    <row r="111" ht="12">
      <c r="B111" s="2" t="s">
        <v>2156</v>
      </c>
    </row>
    <row r="112" spans="2:3" ht="12">
      <c r="B112" s="11"/>
      <c r="C112" s="2" t="s">
        <v>2227</v>
      </c>
    </row>
    <row r="113" spans="2:3" ht="12">
      <c r="B113" s="2">
        <v>40</v>
      </c>
      <c r="C113" s="2" t="s">
        <v>1918</v>
      </c>
    </row>
    <row r="115" ht="12">
      <c r="B115" s="2" t="s">
        <v>2283</v>
      </c>
    </row>
    <row r="116" spans="2:3" ht="12">
      <c r="B116" s="11"/>
      <c r="C116" s="2" t="s">
        <v>2284</v>
      </c>
    </row>
    <row r="117" spans="2:3" ht="12">
      <c r="B117" s="2">
        <v>41</v>
      </c>
      <c r="C117" s="2" t="s">
        <v>2337</v>
      </c>
    </row>
    <row r="118" spans="2:3" ht="12">
      <c r="B118" s="11"/>
      <c r="C118" s="2" t="s">
        <v>2342</v>
      </c>
    </row>
    <row r="119" spans="2:3" ht="12">
      <c r="B119" s="2">
        <v>42</v>
      </c>
      <c r="C119" s="2" t="s">
        <v>2287</v>
      </c>
    </row>
  </sheetData>
  <printOptions/>
  <pageMargins left="0.46" right="0.17" top="0.71" bottom="0.78" header="0.512" footer="0.512"/>
  <pageSetup fitToHeight="5" fitToWidth="1" horizontalDpi="600" verticalDpi="600" orientation="portrait" paperSize="9" scale="91" r:id="rId2"/>
  <drawing r:id="rId1"/>
</worksheet>
</file>

<file path=xl/worksheets/sheet10.xml><?xml version="1.0" encoding="utf-8"?>
<worksheet xmlns="http://schemas.openxmlformats.org/spreadsheetml/2006/main" xmlns:r="http://schemas.openxmlformats.org/officeDocument/2006/relationships">
  <dimension ref="B2:AI407"/>
  <sheetViews>
    <sheetView workbookViewId="0" topLeftCell="A1">
      <selection activeCell="A1" sqref="A1"/>
    </sheetView>
  </sheetViews>
  <sheetFormatPr defaultColWidth="9.00390625" defaultRowHeight="13.5"/>
  <cols>
    <col min="1" max="1" width="2.00390625" style="277" customWidth="1"/>
    <col min="2" max="2" width="14.50390625" style="378" customWidth="1"/>
    <col min="3" max="3" width="10.25390625" style="277" bestFit="1" customWidth="1"/>
    <col min="4" max="5" width="10.25390625" style="277" customWidth="1"/>
    <col min="6" max="6" width="11.75390625" style="277" customWidth="1"/>
    <col min="7" max="7" width="10.25390625" style="277" customWidth="1"/>
    <col min="8" max="9" width="6.75390625" style="277" customWidth="1"/>
    <col min="10" max="10" width="8.375" style="277" customWidth="1"/>
    <col min="11" max="13" width="6.75390625" style="277" customWidth="1"/>
    <col min="14" max="14" width="10.375" style="277" customWidth="1"/>
    <col min="15" max="15" width="9.25390625" style="277" bestFit="1" customWidth="1"/>
    <col min="16" max="19" width="6.75390625" style="277" customWidth="1"/>
    <col min="20" max="20" width="8.50390625" style="277" customWidth="1"/>
    <col min="21" max="21" width="6.75390625" style="277" customWidth="1"/>
    <col min="22" max="22" width="8.25390625" style="277" customWidth="1"/>
    <col min="23" max="23" width="6.75390625" style="277" customWidth="1"/>
    <col min="24" max="24" width="8.375" style="277" customWidth="1"/>
    <col min="25" max="25" width="7.75390625" style="277" bestFit="1" customWidth="1"/>
    <col min="26" max="26" width="10.25390625" style="277" customWidth="1"/>
    <col min="27" max="27" width="8.50390625" style="277" customWidth="1"/>
    <col min="28" max="28" width="7.625" style="277" bestFit="1" customWidth="1"/>
    <col min="29" max="32" width="9.875" style="277" customWidth="1"/>
    <col min="33" max="33" width="10.875" style="277" customWidth="1"/>
    <col min="34" max="34" width="13.375" style="277" customWidth="1"/>
    <col min="35" max="16384" width="6.75390625" style="277" customWidth="1"/>
  </cols>
  <sheetData>
    <row r="2" spans="2:9" ht="14.25">
      <c r="B2" s="278" t="s">
        <v>1864</v>
      </c>
      <c r="C2" s="279"/>
      <c r="E2" s="279"/>
      <c r="G2" s="279"/>
      <c r="H2" s="279"/>
      <c r="I2" s="279"/>
    </row>
    <row r="3" spans="2:34" ht="12.75" thickBot="1">
      <c r="B3" s="280"/>
      <c r="C3" s="279"/>
      <c r="D3" s="281"/>
      <c r="E3" s="281"/>
      <c r="F3" s="281"/>
      <c r="G3" s="281"/>
      <c r="H3" s="281"/>
      <c r="I3" s="281"/>
      <c r="J3" s="282"/>
      <c r="K3" s="282"/>
      <c r="L3" s="282"/>
      <c r="M3" s="282"/>
      <c r="N3" s="282"/>
      <c r="O3" s="282"/>
      <c r="P3" s="282"/>
      <c r="AB3" s="283" t="s">
        <v>1835</v>
      </c>
      <c r="AH3" s="283" t="s">
        <v>1836</v>
      </c>
    </row>
    <row r="4" spans="2:34" ht="21" customHeight="1" thickTop="1">
      <c r="B4" s="284" t="s">
        <v>1837</v>
      </c>
      <c r="C4" s="285" t="s">
        <v>948</v>
      </c>
      <c r="D4" s="1263" t="s">
        <v>1838</v>
      </c>
      <c r="E4" s="1250"/>
      <c r="F4" s="1250"/>
      <c r="G4" s="1250"/>
      <c r="H4" s="1250"/>
      <c r="I4" s="1250"/>
      <c r="J4" s="1250"/>
      <c r="K4" s="1250"/>
      <c r="L4" s="1250"/>
      <c r="M4" s="1250"/>
      <c r="N4" s="1250"/>
      <c r="O4" s="1250"/>
      <c r="P4" s="286"/>
      <c r="Q4" s="1251" t="s">
        <v>1839</v>
      </c>
      <c r="R4" s="1252"/>
      <c r="S4" s="1252"/>
      <c r="T4" s="1252"/>
      <c r="U4" s="1252"/>
      <c r="V4" s="1252"/>
      <c r="W4" s="1252"/>
      <c r="X4" s="1252"/>
      <c r="Y4" s="1253"/>
      <c r="Z4" s="288" t="s">
        <v>1840</v>
      </c>
      <c r="AA4" s="1254" t="s">
        <v>1841</v>
      </c>
      <c r="AB4" s="1255"/>
      <c r="AC4" s="289" t="s">
        <v>1842</v>
      </c>
      <c r="AD4" s="289"/>
      <c r="AE4" s="290" t="s">
        <v>1843</v>
      </c>
      <c r="AF4" s="291"/>
      <c r="AG4" s="290" t="s">
        <v>1844</v>
      </c>
      <c r="AH4" s="287"/>
    </row>
    <row r="5" spans="2:34" ht="21" customHeight="1">
      <c r="B5" s="292"/>
      <c r="C5" s="293" t="s">
        <v>949</v>
      </c>
      <c r="D5" s="294" t="s">
        <v>950</v>
      </c>
      <c r="E5" s="295" t="s">
        <v>951</v>
      </c>
      <c r="F5" s="294" t="s">
        <v>1845</v>
      </c>
      <c r="G5" s="296" t="s">
        <v>952</v>
      </c>
      <c r="H5" s="1268" t="s">
        <v>1846</v>
      </c>
      <c r="I5" s="1269"/>
      <c r="J5" s="1269"/>
      <c r="K5" s="1258"/>
      <c r="L5" s="296" t="s">
        <v>953</v>
      </c>
      <c r="M5" s="296" t="s">
        <v>954</v>
      </c>
      <c r="N5" s="296" t="s">
        <v>1847</v>
      </c>
      <c r="O5" s="294" t="s">
        <v>1848</v>
      </c>
      <c r="P5" s="297" t="s">
        <v>955</v>
      </c>
      <c r="Q5" s="294" t="s">
        <v>950</v>
      </c>
      <c r="R5" s="1259" t="s">
        <v>956</v>
      </c>
      <c r="S5" s="298" t="s">
        <v>957</v>
      </c>
      <c r="T5" s="299"/>
      <c r="U5" s="300" t="s">
        <v>958</v>
      </c>
      <c r="V5" s="299"/>
      <c r="W5" s="300" t="s">
        <v>959</v>
      </c>
      <c r="X5" s="300"/>
      <c r="Y5" s="294" t="s">
        <v>737</v>
      </c>
      <c r="Z5" s="1261" t="s">
        <v>960</v>
      </c>
      <c r="AA5" s="294" t="s">
        <v>1849</v>
      </c>
      <c r="AB5" s="301" t="s">
        <v>961</v>
      </c>
      <c r="AC5" s="302" t="s">
        <v>948</v>
      </c>
      <c r="AD5" s="294" t="s">
        <v>962</v>
      </c>
      <c r="AE5" s="294" t="s">
        <v>948</v>
      </c>
      <c r="AF5" s="294" t="s">
        <v>962</v>
      </c>
      <c r="AG5" s="1261" t="s">
        <v>1850</v>
      </c>
      <c r="AH5" s="1261" t="s">
        <v>1841</v>
      </c>
    </row>
    <row r="6" spans="2:34" ht="21" customHeight="1">
      <c r="B6" s="303" t="s">
        <v>1851</v>
      </c>
      <c r="C6" s="304" t="s">
        <v>963</v>
      </c>
      <c r="D6" s="304" t="s">
        <v>964</v>
      </c>
      <c r="E6" s="305"/>
      <c r="F6" s="304"/>
      <c r="G6" s="306"/>
      <c r="H6" s="307" t="s">
        <v>1852</v>
      </c>
      <c r="I6" s="308" t="s">
        <v>965</v>
      </c>
      <c r="J6" s="308" t="s">
        <v>966</v>
      </c>
      <c r="K6" s="308" t="s">
        <v>967</v>
      </c>
      <c r="L6" s="309"/>
      <c r="M6" s="309"/>
      <c r="N6" s="306"/>
      <c r="O6" s="304" t="s">
        <v>1853</v>
      </c>
      <c r="P6" s="304" t="s">
        <v>968</v>
      </c>
      <c r="Q6" s="304" t="s">
        <v>969</v>
      </c>
      <c r="R6" s="1260"/>
      <c r="S6" s="310"/>
      <c r="T6" s="311" t="s">
        <v>970</v>
      </c>
      <c r="U6" s="312"/>
      <c r="V6" s="311" t="s">
        <v>971</v>
      </c>
      <c r="W6" s="312"/>
      <c r="X6" s="313" t="s">
        <v>972</v>
      </c>
      <c r="Y6" s="304" t="s">
        <v>973</v>
      </c>
      <c r="Z6" s="1262"/>
      <c r="AA6" s="304" t="s">
        <v>1854</v>
      </c>
      <c r="AB6" s="314"/>
      <c r="AC6" s="315" t="s">
        <v>949</v>
      </c>
      <c r="AD6" s="304" t="s">
        <v>974</v>
      </c>
      <c r="AE6" s="304" t="s">
        <v>949</v>
      </c>
      <c r="AF6" s="304" t="s">
        <v>974</v>
      </c>
      <c r="AG6" s="1262"/>
      <c r="AH6" s="1262"/>
    </row>
    <row r="7" spans="2:35" ht="12">
      <c r="B7" s="316" t="s">
        <v>1855</v>
      </c>
      <c r="C7" s="317">
        <v>2749</v>
      </c>
      <c r="D7" s="318">
        <v>2378</v>
      </c>
      <c r="E7" s="318">
        <v>1387</v>
      </c>
      <c r="F7" s="318">
        <v>10</v>
      </c>
      <c r="G7" s="318">
        <v>10</v>
      </c>
      <c r="H7" s="318">
        <v>381</v>
      </c>
      <c r="I7" s="318">
        <v>239</v>
      </c>
      <c r="J7" s="318">
        <v>105</v>
      </c>
      <c r="K7" s="318">
        <v>37</v>
      </c>
      <c r="L7" s="318">
        <v>499</v>
      </c>
      <c r="M7" s="318">
        <v>34</v>
      </c>
      <c r="N7" s="319">
        <v>28</v>
      </c>
      <c r="O7" s="320">
        <v>28</v>
      </c>
      <c r="P7" s="320">
        <v>3</v>
      </c>
      <c r="Q7" s="320">
        <v>367</v>
      </c>
      <c r="R7" s="320">
        <v>105</v>
      </c>
      <c r="S7" s="321">
        <v>113</v>
      </c>
      <c r="T7" s="321">
        <v>103</v>
      </c>
      <c r="U7" s="321">
        <v>116</v>
      </c>
      <c r="V7" s="321">
        <v>113</v>
      </c>
      <c r="W7" s="322">
        <v>32</v>
      </c>
      <c r="X7" s="323">
        <v>21</v>
      </c>
      <c r="Y7" s="323">
        <v>1</v>
      </c>
      <c r="Z7" s="320">
        <v>2</v>
      </c>
      <c r="AA7" s="324">
        <v>53.9</v>
      </c>
      <c r="AB7" s="325">
        <v>14830</v>
      </c>
      <c r="AC7" s="326">
        <v>3273</v>
      </c>
      <c r="AD7" s="321">
        <v>1872</v>
      </c>
      <c r="AE7" s="321">
        <v>204</v>
      </c>
      <c r="AF7" s="321">
        <v>110</v>
      </c>
      <c r="AG7" s="321">
        <v>4364</v>
      </c>
      <c r="AH7" s="321">
        <v>2354</v>
      </c>
      <c r="AI7" s="84"/>
    </row>
    <row r="8" spans="2:35" s="327" customFormat="1" ht="12">
      <c r="B8" s="328" t="s">
        <v>1856</v>
      </c>
      <c r="C8" s="255">
        <v>3015</v>
      </c>
      <c r="D8" s="77">
        <v>2661</v>
      </c>
      <c r="E8" s="329">
        <v>1620</v>
      </c>
      <c r="F8" s="329">
        <v>8</v>
      </c>
      <c r="G8" s="329">
        <v>9</v>
      </c>
      <c r="H8" s="77">
        <v>416</v>
      </c>
      <c r="I8" s="329">
        <v>277</v>
      </c>
      <c r="J8" s="329">
        <v>100</v>
      </c>
      <c r="K8" s="329">
        <v>40</v>
      </c>
      <c r="L8" s="329">
        <v>517</v>
      </c>
      <c r="M8" s="329">
        <v>38</v>
      </c>
      <c r="N8" s="329">
        <v>26</v>
      </c>
      <c r="O8" s="330">
        <v>27</v>
      </c>
      <c r="P8" s="331">
        <v>2</v>
      </c>
      <c r="Q8" s="331">
        <v>351</v>
      </c>
      <c r="R8" s="330">
        <v>105</v>
      </c>
      <c r="S8" s="331">
        <v>107</v>
      </c>
      <c r="T8" s="331">
        <v>98</v>
      </c>
      <c r="U8" s="331">
        <v>107</v>
      </c>
      <c r="V8" s="331">
        <v>105</v>
      </c>
      <c r="W8" s="329">
        <v>31</v>
      </c>
      <c r="X8" s="329">
        <v>21</v>
      </c>
      <c r="Y8" s="329">
        <v>1</v>
      </c>
      <c r="Z8" s="331">
        <v>2</v>
      </c>
      <c r="AA8" s="332">
        <v>48.6</v>
      </c>
      <c r="AB8" s="333">
        <v>14642</v>
      </c>
      <c r="AC8" s="334">
        <v>3880</v>
      </c>
      <c r="AD8" s="331">
        <v>1884</v>
      </c>
      <c r="AE8" s="331">
        <v>225</v>
      </c>
      <c r="AF8" s="331">
        <v>109</v>
      </c>
      <c r="AG8" s="331">
        <v>4500</v>
      </c>
      <c r="AH8" s="331">
        <v>2185</v>
      </c>
      <c r="AI8" s="335"/>
    </row>
    <row r="9" spans="2:35" s="327" customFormat="1" ht="11.25">
      <c r="B9" s="336"/>
      <c r="C9" s="337"/>
      <c r="D9" s="268"/>
      <c r="E9" s="338"/>
      <c r="F9" s="338"/>
      <c r="G9" s="338"/>
      <c r="H9" s="339"/>
      <c r="I9" s="338"/>
      <c r="J9" s="338"/>
      <c r="K9" s="338"/>
      <c r="L9" s="338"/>
      <c r="M9" s="338"/>
      <c r="N9" s="338"/>
      <c r="O9" s="338"/>
      <c r="P9" s="268"/>
      <c r="Q9" s="268"/>
      <c r="R9" s="338"/>
      <c r="S9" s="268"/>
      <c r="T9" s="268"/>
      <c r="U9" s="268"/>
      <c r="V9" s="268"/>
      <c r="W9" s="340"/>
      <c r="X9" s="340"/>
      <c r="Y9" s="340"/>
      <c r="Z9" s="268"/>
      <c r="AA9" s="341"/>
      <c r="AB9" s="342"/>
      <c r="AC9" s="343"/>
      <c r="AD9" s="268"/>
      <c r="AE9" s="268"/>
      <c r="AF9" s="268"/>
      <c r="AG9" s="268"/>
      <c r="AH9" s="268"/>
      <c r="AI9" s="335"/>
    </row>
    <row r="10" spans="2:34" s="327" customFormat="1" ht="11.25">
      <c r="B10" s="344" t="s">
        <v>1857</v>
      </c>
      <c r="C10" s="330">
        <v>11980</v>
      </c>
      <c r="D10" s="330">
        <v>10866</v>
      </c>
      <c r="E10" s="330">
        <v>3970</v>
      </c>
      <c r="F10" s="330">
        <v>24</v>
      </c>
      <c r="G10" s="330">
        <v>24</v>
      </c>
      <c r="H10" s="331">
        <v>2210</v>
      </c>
      <c r="I10" s="330">
        <v>1515</v>
      </c>
      <c r="J10" s="330">
        <v>539</v>
      </c>
      <c r="K10" s="330">
        <v>156</v>
      </c>
      <c r="L10" s="330">
        <v>4094</v>
      </c>
      <c r="M10" s="330">
        <v>226</v>
      </c>
      <c r="N10" s="330">
        <v>151</v>
      </c>
      <c r="O10" s="330">
        <v>168</v>
      </c>
      <c r="P10" s="345">
        <v>6</v>
      </c>
      <c r="Q10" s="330">
        <v>1089</v>
      </c>
      <c r="R10" s="330">
        <v>361</v>
      </c>
      <c r="S10" s="330">
        <v>440</v>
      </c>
      <c r="T10" s="330">
        <v>403</v>
      </c>
      <c r="U10" s="330">
        <v>176</v>
      </c>
      <c r="V10" s="330">
        <v>169</v>
      </c>
      <c r="W10" s="329">
        <v>108</v>
      </c>
      <c r="X10" s="329">
        <v>89</v>
      </c>
      <c r="Y10" s="329">
        <v>4</v>
      </c>
      <c r="Z10" s="330">
        <v>20</v>
      </c>
      <c r="AA10" s="346">
        <v>51.8</v>
      </c>
      <c r="AB10" s="333">
        <v>6205</v>
      </c>
      <c r="AC10" s="347">
        <v>3333</v>
      </c>
      <c r="AD10" s="330">
        <v>1727</v>
      </c>
      <c r="AE10" s="330">
        <v>291</v>
      </c>
      <c r="AF10" s="330">
        <v>151</v>
      </c>
      <c r="AG10" s="330">
        <v>2748</v>
      </c>
      <c r="AH10" s="330">
        <v>1424</v>
      </c>
    </row>
    <row r="11" spans="2:34" s="327" customFormat="1" ht="11.25">
      <c r="B11" s="344" t="s">
        <v>1858</v>
      </c>
      <c r="C11" s="330">
        <v>3243</v>
      </c>
      <c r="D11" s="330">
        <v>2819</v>
      </c>
      <c r="E11" s="330">
        <v>2446</v>
      </c>
      <c r="F11" s="330">
        <v>8</v>
      </c>
      <c r="G11" s="330">
        <v>11</v>
      </c>
      <c r="H11" s="331">
        <v>271</v>
      </c>
      <c r="I11" s="330">
        <v>132</v>
      </c>
      <c r="J11" s="330">
        <v>96</v>
      </c>
      <c r="K11" s="330">
        <v>43</v>
      </c>
      <c r="L11" s="330">
        <v>7</v>
      </c>
      <c r="M11" s="330">
        <v>26</v>
      </c>
      <c r="N11" s="330">
        <v>24</v>
      </c>
      <c r="O11" s="330">
        <v>27</v>
      </c>
      <c r="P11" s="345">
        <v>2</v>
      </c>
      <c r="Q11" s="330">
        <v>423</v>
      </c>
      <c r="R11" s="330">
        <v>238</v>
      </c>
      <c r="S11" s="330">
        <v>128</v>
      </c>
      <c r="T11" s="330">
        <v>116</v>
      </c>
      <c r="U11" s="330">
        <v>45</v>
      </c>
      <c r="V11" s="330">
        <v>44</v>
      </c>
      <c r="W11" s="329">
        <v>13</v>
      </c>
      <c r="X11" s="329">
        <v>3</v>
      </c>
      <c r="Y11" s="330">
        <v>0</v>
      </c>
      <c r="Z11" s="340" t="s">
        <v>944</v>
      </c>
      <c r="AA11" s="346">
        <v>46.5</v>
      </c>
      <c r="AB11" s="333">
        <v>1510</v>
      </c>
      <c r="AC11" s="347">
        <v>3406</v>
      </c>
      <c r="AD11" s="330">
        <v>1585</v>
      </c>
      <c r="AE11" s="330">
        <v>167</v>
      </c>
      <c r="AF11" s="330">
        <v>78</v>
      </c>
      <c r="AG11" s="330">
        <v>3796</v>
      </c>
      <c r="AH11" s="330">
        <v>1767</v>
      </c>
    </row>
    <row r="12" spans="2:34" s="327" customFormat="1" ht="11.25">
      <c r="B12" s="344" t="s">
        <v>1859</v>
      </c>
      <c r="C12" s="330">
        <v>5781</v>
      </c>
      <c r="D12" s="330">
        <v>4914</v>
      </c>
      <c r="E12" s="330">
        <v>3453</v>
      </c>
      <c r="F12" s="330">
        <v>17</v>
      </c>
      <c r="G12" s="330">
        <v>20</v>
      </c>
      <c r="H12" s="331">
        <v>487</v>
      </c>
      <c r="I12" s="330">
        <v>280</v>
      </c>
      <c r="J12" s="330">
        <v>148</v>
      </c>
      <c r="K12" s="330">
        <v>58</v>
      </c>
      <c r="L12" s="330">
        <v>796</v>
      </c>
      <c r="M12" s="330">
        <v>39</v>
      </c>
      <c r="N12" s="330">
        <v>65</v>
      </c>
      <c r="O12" s="330">
        <v>37</v>
      </c>
      <c r="P12" s="330">
        <v>6</v>
      </c>
      <c r="Q12" s="330">
        <v>862</v>
      </c>
      <c r="R12" s="330">
        <v>254</v>
      </c>
      <c r="S12" s="330">
        <v>391</v>
      </c>
      <c r="T12" s="330">
        <v>365</v>
      </c>
      <c r="U12" s="330">
        <v>207</v>
      </c>
      <c r="V12" s="330">
        <v>195</v>
      </c>
      <c r="W12" s="329">
        <v>10</v>
      </c>
      <c r="X12" s="329">
        <v>4</v>
      </c>
      <c r="Y12" s="329" t="s">
        <v>1860</v>
      </c>
      <c r="Z12" s="340" t="s">
        <v>1860</v>
      </c>
      <c r="AA12" s="346">
        <v>47.2</v>
      </c>
      <c r="AB12" s="333">
        <v>2729</v>
      </c>
      <c r="AC12" s="347">
        <v>3283</v>
      </c>
      <c r="AD12" s="330">
        <v>1550</v>
      </c>
      <c r="AE12" s="330">
        <v>204</v>
      </c>
      <c r="AF12" s="330">
        <v>96</v>
      </c>
      <c r="AG12" s="330">
        <v>3083</v>
      </c>
      <c r="AH12" s="330">
        <v>1455</v>
      </c>
    </row>
    <row r="13" spans="2:34" s="327" customFormat="1" ht="11.25">
      <c r="B13" s="344" t="s">
        <v>1861</v>
      </c>
      <c r="C13" s="330">
        <v>9146</v>
      </c>
      <c r="D13" s="330">
        <v>8008</v>
      </c>
      <c r="E13" s="330">
        <v>6335</v>
      </c>
      <c r="F13" s="330">
        <v>29</v>
      </c>
      <c r="G13" s="330">
        <v>33</v>
      </c>
      <c r="H13" s="331">
        <v>1193</v>
      </c>
      <c r="I13" s="330">
        <v>838</v>
      </c>
      <c r="J13" s="330">
        <v>215</v>
      </c>
      <c r="K13" s="330">
        <v>141</v>
      </c>
      <c r="L13" s="330">
        <v>270</v>
      </c>
      <c r="M13" s="330">
        <v>91</v>
      </c>
      <c r="N13" s="330">
        <v>21</v>
      </c>
      <c r="O13" s="330">
        <v>37</v>
      </c>
      <c r="P13" s="330">
        <v>3</v>
      </c>
      <c r="Q13" s="330">
        <v>1135</v>
      </c>
      <c r="R13" s="330">
        <v>201</v>
      </c>
      <c r="S13" s="330">
        <v>107</v>
      </c>
      <c r="T13" s="330">
        <v>95</v>
      </c>
      <c r="U13" s="330">
        <v>647</v>
      </c>
      <c r="V13" s="330">
        <v>637</v>
      </c>
      <c r="W13" s="329">
        <v>178</v>
      </c>
      <c r="X13" s="329">
        <v>116</v>
      </c>
      <c r="Y13" s="329">
        <v>1</v>
      </c>
      <c r="Z13" s="340" t="s">
        <v>829</v>
      </c>
      <c r="AA13" s="346">
        <v>45.9</v>
      </c>
      <c r="AB13" s="333">
        <v>4198</v>
      </c>
      <c r="AC13" s="347">
        <v>4370</v>
      </c>
      <c r="AD13" s="330">
        <v>2006</v>
      </c>
      <c r="AE13" s="330">
        <v>203</v>
      </c>
      <c r="AF13" s="330">
        <v>93</v>
      </c>
      <c r="AG13" s="330">
        <v>3807</v>
      </c>
      <c r="AH13" s="330">
        <v>1748</v>
      </c>
    </row>
    <row r="14" spans="2:34" ht="12">
      <c r="B14" s="348"/>
      <c r="C14" s="322"/>
      <c r="D14" s="349"/>
      <c r="E14" s="349"/>
      <c r="F14" s="349"/>
      <c r="G14" s="349"/>
      <c r="H14" s="350"/>
      <c r="I14" s="351"/>
      <c r="J14" s="351"/>
      <c r="K14" s="351"/>
      <c r="L14" s="349"/>
      <c r="M14" s="349"/>
      <c r="N14" s="349"/>
      <c r="O14" s="349"/>
      <c r="P14" s="349"/>
      <c r="Q14" s="322"/>
      <c r="R14" s="322"/>
      <c r="S14" s="352"/>
      <c r="T14" s="351"/>
      <c r="U14" s="349"/>
      <c r="V14" s="351"/>
      <c r="W14" s="323"/>
      <c r="X14" s="323"/>
      <c r="Y14" s="323"/>
      <c r="Z14" s="349"/>
      <c r="AA14" s="355"/>
      <c r="AB14" s="356"/>
      <c r="AC14" s="357"/>
      <c r="AD14" s="349"/>
      <c r="AE14" s="351"/>
      <c r="AF14" s="322"/>
      <c r="AG14" s="358"/>
      <c r="AH14" s="349"/>
    </row>
    <row r="15" spans="2:34" ht="12">
      <c r="B15" s="359" t="s">
        <v>975</v>
      </c>
      <c r="C15" s="322">
        <v>2213</v>
      </c>
      <c r="D15" s="322">
        <v>2058</v>
      </c>
      <c r="E15" s="322">
        <v>719</v>
      </c>
      <c r="F15" s="322">
        <v>3</v>
      </c>
      <c r="G15" s="322">
        <v>4</v>
      </c>
      <c r="H15" s="350">
        <v>735</v>
      </c>
      <c r="I15" s="351">
        <v>400</v>
      </c>
      <c r="J15" s="351">
        <v>292</v>
      </c>
      <c r="K15" s="351">
        <v>43</v>
      </c>
      <c r="L15" s="322">
        <v>503</v>
      </c>
      <c r="M15" s="322">
        <v>63</v>
      </c>
      <c r="N15" s="322">
        <v>9</v>
      </c>
      <c r="O15" s="322">
        <v>22</v>
      </c>
      <c r="P15" s="322">
        <v>1</v>
      </c>
      <c r="Q15" s="322">
        <v>154</v>
      </c>
      <c r="R15" s="322">
        <v>49</v>
      </c>
      <c r="S15" s="352">
        <v>81</v>
      </c>
      <c r="T15" s="351">
        <v>74</v>
      </c>
      <c r="U15" s="349">
        <v>16</v>
      </c>
      <c r="V15" s="351">
        <v>16</v>
      </c>
      <c r="W15" s="323">
        <v>7</v>
      </c>
      <c r="X15" s="323">
        <v>3</v>
      </c>
      <c r="Y15" s="322">
        <v>1</v>
      </c>
      <c r="Z15" s="322">
        <v>0</v>
      </c>
      <c r="AA15" s="360">
        <v>54.3</v>
      </c>
      <c r="AB15" s="356">
        <v>1201</v>
      </c>
      <c r="AC15" s="357">
        <v>3079</v>
      </c>
      <c r="AD15" s="349">
        <v>1671</v>
      </c>
      <c r="AE15" s="351">
        <v>340</v>
      </c>
      <c r="AF15" s="322">
        <v>185</v>
      </c>
      <c r="AG15" s="358">
        <v>2519</v>
      </c>
      <c r="AH15" s="349">
        <v>1367</v>
      </c>
    </row>
    <row r="16" spans="2:34" ht="12">
      <c r="B16" s="359" t="s">
        <v>976</v>
      </c>
      <c r="C16" s="322">
        <v>997</v>
      </c>
      <c r="D16" s="322">
        <v>880</v>
      </c>
      <c r="E16" s="322">
        <v>643</v>
      </c>
      <c r="F16" s="322">
        <v>6</v>
      </c>
      <c r="G16" s="322">
        <v>5</v>
      </c>
      <c r="H16" s="350">
        <v>127</v>
      </c>
      <c r="I16" s="351">
        <v>75</v>
      </c>
      <c r="J16" s="351">
        <v>37</v>
      </c>
      <c r="K16" s="351">
        <v>15</v>
      </c>
      <c r="L16" s="322">
        <v>76</v>
      </c>
      <c r="M16" s="322">
        <v>6</v>
      </c>
      <c r="N16" s="322">
        <v>13</v>
      </c>
      <c r="O16" s="322">
        <v>5</v>
      </c>
      <c r="P16" s="323" t="s">
        <v>944</v>
      </c>
      <c r="Q16" s="322">
        <v>117</v>
      </c>
      <c r="R16" s="322">
        <v>38</v>
      </c>
      <c r="S16" s="352">
        <v>30</v>
      </c>
      <c r="T16" s="351">
        <v>29</v>
      </c>
      <c r="U16" s="349">
        <v>45</v>
      </c>
      <c r="V16" s="351">
        <v>43</v>
      </c>
      <c r="W16" s="351">
        <v>4</v>
      </c>
      <c r="X16" s="322">
        <v>0</v>
      </c>
      <c r="Y16" s="323" t="s">
        <v>944</v>
      </c>
      <c r="Z16" s="323" t="s">
        <v>944</v>
      </c>
      <c r="AA16" s="360">
        <v>47.6</v>
      </c>
      <c r="AB16" s="356">
        <v>474</v>
      </c>
      <c r="AC16" s="357">
        <v>3229</v>
      </c>
      <c r="AD16" s="349">
        <v>1536</v>
      </c>
      <c r="AE16" s="351">
        <v>192</v>
      </c>
      <c r="AF16" s="322">
        <v>91</v>
      </c>
      <c r="AG16" s="358">
        <v>2981</v>
      </c>
      <c r="AH16" s="349">
        <v>1419</v>
      </c>
    </row>
    <row r="17" spans="2:34" ht="12">
      <c r="B17" s="359" t="s">
        <v>977</v>
      </c>
      <c r="C17" s="322">
        <v>1559</v>
      </c>
      <c r="D17" s="322">
        <v>1420</v>
      </c>
      <c r="E17" s="322">
        <v>1058</v>
      </c>
      <c r="F17" s="322">
        <v>5</v>
      </c>
      <c r="G17" s="322">
        <v>6</v>
      </c>
      <c r="H17" s="350">
        <v>306</v>
      </c>
      <c r="I17" s="351">
        <v>256</v>
      </c>
      <c r="J17" s="351">
        <v>31</v>
      </c>
      <c r="K17" s="351">
        <v>18</v>
      </c>
      <c r="L17" s="322">
        <v>26</v>
      </c>
      <c r="M17" s="322">
        <v>16</v>
      </c>
      <c r="N17" s="322">
        <v>0</v>
      </c>
      <c r="O17" s="322">
        <v>4</v>
      </c>
      <c r="P17" s="323" t="s">
        <v>944</v>
      </c>
      <c r="Q17" s="322">
        <v>139</v>
      </c>
      <c r="R17" s="322">
        <v>23</v>
      </c>
      <c r="S17" s="352">
        <v>4</v>
      </c>
      <c r="T17" s="322">
        <v>4</v>
      </c>
      <c r="U17" s="349">
        <v>77</v>
      </c>
      <c r="V17" s="351">
        <v>73</v>
      </c>
      <c r="W17" s="323">
        <v>35</v>
      </c>
      <c r="X17" s="323">
        <v>9</v>
      </c>
      <c r="Y17" s="322">
        <v>0</v>
      </c>
      <c r="Z17" s="323" t="s">
        <v>944</v>
      </c>
      <c r="AA17" s="360">
        <v>47.9</v>
      </c>
      <c r="AB17" s="356">
        <v>747</v>
      </c>
      <c r="AC17" s="357">
        <v>5111</v>
      </c>
      <c r="AD17" s="349">
        <v>2449</v>
      </c>
      <c r="AE17" s="351">
        <v>225</v>
      </c>
      <c r="AF17" s="322">
        <v>108</v>
      </c>
      <c r="AG17" s="358">
        <v>3867</v>
      </c>
      <c r="AH17" s="349">
        <v>1853</v>
      </c>
    </row>
    <row r="18" spans="2:34" ht="12">
      <c r="B18" s="359" t="s">
        <v>1816</v>
      </c>
      <c r="C18" s="322">
        <v>1917</v>
      </c>
      <c r="D18" s="322">
        <v>1685</v>
      </c>
      <c r="E18" s="322">
        <v>1165</v>
      </c>
      <c r="F18" s="322">
        <v>5</v>
      </c>
      <c r="G18" s="322">
        <v>9</v>
      </c>
      <c r="H18" s="350">
        <v>420</v>
      </c>
      <c r="I18" s="351">
        <v>329</v>
      </c>
      <c r="J18" s="351">
        <v>57</v>
      </c>
      <c r="K18" s="351">
        <v>34</v>
      </c>
      <c r="L18" s="322">
        <v>50</v>
      </c>
      <c r="M18" s="322">
        <v>28</v>
      </c>
      <c r="N18" s="322">
        <v>3</v>
      </c>
      <c r="O18" s="322">
        <v>6</v>
      </c>
      <c r="P18" s="323" t="s">
        <v>944</v>
      </c>
      <c r="Q18" s="322">
        <v>231</v>
      </c>
      <c r="R18" s="322">
        <v>26</v>
      </c>
      <c r="S18" s="352">
        <v>14</v>
      </c>
      <c r="T18" s="351">
        <v>13</v>
      </c>
      <c r="U18" s="349">
        <v>125</v>
      </c>
      <c r="V18" s="351">
        <v>125</v>
      </c>
      <c r="W18" s="323">
        <v>66</v>
      </c>
      <c r="X18" s="323">
        <v>63</v>
      </c>
      <c r="Y18" s="323" t="s">
        <v>944</v>
      </c>
      <c r="Z18" s="323" t="s">
        <v>944</v>
      </c>
      <c r="AA18" s="360">
        <v>47.1</v>
      </c>
      <c r="AB18" s="356">
        <v>904</v>
      </c>
      <c r="AC18" s="357">
        <v>4657</v>
      </c>
      <c r="AD18" s="349">
        <v>2196</v>
      </c>
      <c r="AE18" s="351">
        <v>225</v>
      </c>
      <c r="AF18" s="322">
        <v>106</v>
      </c>
      <c r="AG18" s="358">
        <v>3367</v>
      </c>
      <c r="AH18" s="349">
        <v>1587</v>
      </c>
    </row>
    <row r="19" spans="2:34" ht="12">
      <c r="B19" s="359" t="s">
        <v>1817</v>
      </c>
      <c r="C19" s="322">
        <v>945</v>
      </c>
      <c r="D19" s="322">
        <v>808</v>
      </c>
      <c r="E19" s="322">
        <v>719</v>
      </c>
      <c r="F19" s="322">
        <v>3</v>
      </c>
      <c r="G19" s="322">
        <v>3</v>
      </c>
      <c r="H19" s="350">
        <v>73</v>
      </c>
      <c r="I19" s="351">
        <v>32</v>
      </c>
      <c r="J19" s="351">
        <v>29</v>
      </c>
      <c r="K19" s="351">
        <v>12</v>
      </c>
      <c r="L19" s="322">
        <v>3</v>
      </c>
      <c r="M19" s="322">
        <v>2</v>
      </c>
      <c r="N19" s="322">
        <v>3</v>
      </c>
      <c r="O19" s="322">
        <v>3</v>
      </c>
      <c r="P19" s="322">
        <v>1</v>
      </c>
      <c r="Q19" s="322">
        <v>136</v>
      </c>
      <c r="R19" s="322">
        <v>65</v>
      </c>
      <c r="S19" s="352">
        <v>65</v>
      </c>
      <c r="T19" s="351">
        <v>60</v>
      </c>
      <c r="U19" s="349">
        <v>4</v>
      </c>
      <c r="V19" s="351">
        <v>4</v>
      </c>
      <c r="W19" s="323">
        <v>2</v>
      </c>
      <c r="X19" s="323">
        <v>2</v>
      </c>
      <c r="Y19" s="323" t="s">
        <v>944</v>
      </c>
      <c r="Z19" s="323" t="s">
        <v>944</v>
      </c>
      <c r="AA19" s="360">
        <v>46.9</v>
      </c>
      <c r="AB19" s="356">
        <v>443</v>
      </c>
      <c r="AC19" s="357">
        <v>3995</v>
      </c>
      <c r="AD19" s="349">
        <v>1874</v>
      </c>
      <c r="AE19" s="351">
        <v>167</v>
      </c>
      <c r="AF19" s="322">
        <v>78</v>
      </c>
      <c r="AG19" s="358">
        <v>3627</v>
      </c>
      <c r="AH19" s="349">
        <v>1701</v>
      </c>
    </row>
    <row r="20" spans="2:34" ht="12">
      <c r="B20" s="359" t="s">
        <v>751</v>
      </c>
      <c r="C20" s="322">
        <v>986</v>
      </c>
      <c r="D20" s="322">
        <v>913</v>
      </c>
      <c r="E20" s="322">
        <v>311</v>
      </c>
      <c r="F20" s="322">
        <v>1</v>
      </c>
      <c r="G20" s="322">
        <v>2</v>
      </c>
      <c r="H20" s="350">
        <v>82</v>
      </c>
      <c r="I20" s="351">
        <v>28</v>
      </c>
      <c r="J20" s="351">
        <v>40</v>
      </c>
      <c r="K20" s="351">
        <v>13</v>
      </c>
      <c r="L20" s="322">
        <v>407</v>
      </c>
      <c r="M20" s="322">
        <v>87</v>
      </c>
      <c r="N20" s="322">
        <v>4</v>
      </c>
      <c r="O20" s="322">
        <v>19</v>
      </c>
      <c r="P20" s="323" t="s">
        <v>944</v>
      </c>
      <c r="Q20" s="322">
        <v>73</v>
      </c>
      <c r="R20" s="322">
        <v>13</v>
      </c>
      <c r="S20" s="352">
        <v>53</v>
      </c>
      <c r="T20" s="351">
        <v>49</v>
      </c>
      <c r="U20" s="352">
        <v>4</v>
      </c>
      <c r="V20" s="352">
        <v>4</v>
      </c>
      <c r="W20" s="323">
        <v>3</v>
      </c>
      <c r="X20" s="323">
        <v>3</v>
      </c>
      <c r="Y20" s="322">
        <v>0</v>
      </c>
      <c r="Z20" s="322">
        <v>0</v>
      </c>
      <c r="AA20" s="360">
        <v>51.8</v>
      </c>
      <c r="AB20" s="356">
        <v>510</v>
      </c>
      <c r="AC20" s="357">
        <v>3234</v>
      </c>
      <c r="AD20" s="349">
        <v>1675</v>
      </c>
      <c r="AE20" s="351">
        <v>307</v>
      </c>
      <c r="AF20" s="322">
        <v>159</v>
      </c>
      <c r="AG20" s="358">
        <v>2641</v>
      </c>
      <c r="AH20" s="349">
        <v>1368</v>
      </c>
    </row>
    <row r="21" spans="2:34" ht="12">
      <c r="B21" s="359" t="s">
        <v>862</v>
      </c>
      <c r="C21" s="322">
        <v>811</v>
      </c>
      <c r="D21" s="322">
        <v>708</v>
      </c>
      <c r="E21" s="322">
        <v>230</v>
      </c>
      <c r="F21" s="322">
        <v>1</v>
      </c>
      <c r="G21" s="322">
        <v>2</v>
      </c>
      <c r="H21" s="350">
        <v>83</v>
      </c>
      <c r="I21" s="351">
        <v>41</v>
      </c>
      <c r="J21" s="351">
        <v>31</v>
      </c>
      <c r="K21" s="351">
        <v>10</v>
      </c>
      <c r="L21" s="322">
        <v>354</v>
      </c>
      <c r="M21" s="322">
        <v>20</v>
      </c>
      <c r="N21" s="322">
        <v>8</v>
      </c>
      <c r="O21" s="322">
        <v>12</v>
      </c>
      <c r="P21" s="322">
        <v>2</v>
      </c>
      <c r="Q21" s="322">
        <v>83</v>
      </c>
      <c r="R21" s="322">
        <v>11</v>
      </c>
      <c r="S21" s="352">
        <v>70</v>
      </c>
      <c r="T21" s="351">
        <v>64</v>
      </c>
      <c r="U21" s="323">
        <v>1</v>
      </c>
      <c r="V21" s="323">
        <v>1</v>
      </c>
      <c r="W21" s="323">
        <v>1</v>
      </c>
      <c r="X21" s="323">
        <v>1</v>
      </c>
      <c r="Y21" s="323">
        <v>1</v>
      </c>
      <c r="Z21" s="322">
        <v>18</v>
      </c>
      <c r="AA21" s="360">
        <v>52</v>
      </c>
      <c r="AB21" s="356">
        <v>422</v>
      </c>
      <c r="AC21" s="357">
        <v>3097</v>
      </c>
      <c r="AD21" s="349">
        <v>1611</v>
      </c>
      <c r="AE21" s="351">
        <v>293</v>
      </c>
      <c r="AF21" s="322">
        <v>152</v>
      </c>
      <c r="AG21" s="358">
        <v>2204</v>
      </c>
      <c r="AH21" s="349">
        <v>1147</v>
      </c>
    </row>
    <row r="22" spans="2:34" ht="12">
      <c r="B22" s="359" t="s">
        <v>1818</v>
      </c>
      <c r="C22" s="322">
        <v>1103</v>
      </c>
      <c r="D22" s="322">
        <v>999</v>
      </c>
      <c r="E22" s="322">
        <v>481</v>
      </c>
      <c r="F22" s="322">
        <v>3</v>
      </c>
      <c r="G22" s="322">
        <v>3</v>
      </c>
      <c r="H22" s="350">
        <v>305</v>
      </c>
      <c r="I22" s="351">
        <v>258</v>
      </c>
      <c r="J22" s="351">
        <v>28</v>
      </c>
      <c r="K22" s="351">
        <v>19</v>
      </c>
      <c r="L22" s="322">
        <v>181</v>
      </c>
      <c r="M22" s="322">
        <v>3</v>
      </c>
      <c r="N22" s="322">
        <v>6</v>
      </c>
      <c r="O22" s="322">
        <v>16</v>
      </c>
      <c r="P22" s="322">
        <v>1</v>
      </c>
      <c r="Q22" s="322">
        <v>103</v>
      </c>
      <c r="R22" s="322">
        <v>50</v>
      </c>
      <c r="S22" s="352">
        <v>43</v>
      </c>
      <c r="T22" s="351">
        <v>40</v>
      </c>
      <c r="U22" s="322">
        <v>5</v>
      </c>
      <c r="V22" s="322">
        <v>5</v>
      </c>
      <c r="W22" s="323">
        <v>5</v>
      </c>
      <c r="X22" s="323">
        <v>1</v>
      </c>
      <c r="Y22" s="322">
        <v>0</v>
      </c>
      <c r="Z22" s="322">
        <v>1</v>
      </c>
      <c r="AA22" s="360">
        <v>52</v>
      </c>
      <c r="AB22" s="356">
        <v>573</v>
      </c>
      <c r="AC22" s="357">
        <v>2813</v>
      </c>
      <c r="AD22" s="349">
        <v>1461</v>
      </c>
      <c r="AE22" s="351">
        <v>236</v>
      </c>
      <c r="AF22" s="322">
        <v>123</v>
      </c>
      <c r="AG22" s="358">
        <v>2818</v>
      </c>
      <c r="AH22" s="349">
        <v>1464</v>
      </c>
    </row>
    <row r="23" spans="2:34" ht="12">
      <c r="B23" s="359" t="s">
        <v>1819</v>
      </c>
      <c r="C23" s="322">
        <v>657</v>
      </c>
      <c r="D23" s="322">
        <v>592</v>
      </c>
      <c r="E23" s="322">
        <v>484</v>
      </c>
      <c r="F23" s="322">
        <v>2</v>
      </c>
      <c r="G23" s="322">
        <v>2</v>
      </c>
      <c r="H23" s="350">
        <v>56</v>
      </c>
      <c r="I23" s="351">
        <v>34</v>
      </c>
      <c r="J23" s="351">
        <v>17</v>
      </c>
      <c r="K23" s="351">
        <v>6</v>
      </c>
      <c r="L23" s="322">
        <v>25</v>
      </c>
      <c r="M23" s="322">
        <v>10</v>
      </c>
      <c r="N23" s="322">
        <v>9</v>
      </c>
      <c r="O23" s="322">
        <v>3</v>
      </c>
      <c r="P23" s="322">
        <v>1</v>
      </c>
      <c r="Q23" s="322">
        <v>63</v>
      </c>
      <c r="R23" s="322">
        <v>30</v>
      </c>
      <c r="S23" s="352">
        <v>27</v>
      </c>
      <c r="T23" s="351">
        <v>25</v>
      </c>
      <c r="U23" s="349">
        <v>4</v>
      </c>
      <c r="V23" s="351">
        <v>4</v>
      </c>
      <c r="W23" s="323">
        <v>2</v>
      </c>
      <c r="X23" s="323">
        <v>2</v>
      </c>
      <c r="Y23" s="323" t="s">
        <v>944</v>
      </c>
      <c r="Z23" s="323" t="s">
        <v>944</v>
      </c>
      <c r="AA23" s="360">
        <v>48</v>
      </c>
      <c r="AB23" s="356">
        <v>315</v>
      </c>
      <c r="AC23" s="357">
        <v>2727</v>
      </c>
      <c r="AD23" s="349">
        <v>1309</v>
      </c>
      <c r="AE23" s="351">
        <v>188</v>
      </c>
      <c r="AF23" s="322">
        <v>90</v>
      </c>
      <c r="AG23" s="358">
        <v>3034</v>
      </c>
      <c r="AH23" s="349">
        <v>1457</v>
      </c>
    </row>
    <row r="24" spans="2:34" ht="12">
      <c r="B24" s="359" t="s">
        <v>1820</v>
      </c>
      <c r="C24" s="322">
        <v>1357</v>
      </c>
      <c r="D24" s="322">
        <v>1238</v>
      </c>
      <c r="E24" s="322">
        <v>336</v>
      </c>
      <c r="F24" s="322">
        <v>4</v>
      </c>
      <c r="G24" s="322">
        <v>2</v>
      </c>
      <c r="H24" s="350">
        <v>106</v>
      </c>
      <c r="I24" s="351">
        <v>49</v>
      </c>
      <c r="J24" s="351">
        <v>45</v>
      </c>
      <c r="K24" s="351">
        <v>12</v>
      </c>
      <c r="L24" s="322">
        <v>765</v>
      </c>
      <c r="M24" s="322">
        <v>3</v>
      </c>
      <c r="N24" s="322">
        <v>0</v>
      </c>
      <c r="O24" s="322">
        <v>23</v>
      </c>
      <c r="P24" s="323" t="s">
        <v>944</v>
      </c>
      <c r="Q24" s="322">
        <v>119</v>
      </c>
      <c r="R24" s="322">
        <v>23</v>
      </c>
      <c r="S24" s="352">
        <v>57</v>
      </c>
      <c r="T24" s="351">
        <v>52</v>
      </c>
      <c r="U24" s="349">
        <v>25</v>
      </c>
      <c r="V24" s="351">
        <v>20</v>
      </c>
      <c r="W24" s="323">
        <v>14</v>
      </c>
      <c r="X24" s="323">
        <v>13</v>
      </c>
      <c r="Y24" s="323">
        <v>1</v>
      </c>
      <c r="Z24" s="323" t="s">
        <v>944</v>
      </c>
      <c r="AA24" s="360">
        <v>51.7</v>
      </c>
      <c r="AB24" s="356">
        <v>702</v>
      </c>
      <c r="AC24" s="357">
        <v>3826</v>
      </c>
      <c r="AD24" s="349">
        <v>1979</v>
      </c>
      <c r="AE24" s="351">
        <v>344</v>
      </c>
      <c r="AF24" s="322">
        <v>178</v>
      </c>
      <c r="AG24" s="358">
        <v>2770</v>
      </c>
      <c r="AH24" s="349">
        <v>1433</v>
      </c>
    </row>
    <row r="25" spans="2:34" ht="12">
      <c r="B25" s="359" t="s">
        <v>1821</v>
      </c>
      <c r="C25" s="322">
        <v>1423</v>
      </c>
      <c r="D25" s="322">
        <v>1310</v>
      </c>
      <c r="E25" s="322">
        <v>265</v>
      </c>
      <c r="F25" s="322">
        <v>2</v>
      </c>
      <c r="G25" s="322">
        <v>3</v>
      </c>
      <c r="H25" s="350">
        <v>60</v>
      </c>
      <c r="I25" s="351">
        <v>31</v>
      </c>
      <c r="J25" s="351">
        <v>20</v>
      </c>
      <c r="K25" s="351">
        <v>9</v>
      </c>
      <c r="L25" s="322">
        <v>915</v>
      </c>
      <c r="M25" s="322">
        <v>4</v>
      </c>
      <c r="N25" s="322">
        <v>31</v>
      </c>
      <c r="O25" s="322">
        <v>29</v>
      </c>
      <c r="P25" s="323" t="s">
        <v>944</v>
      </c>
      <c r="Q25" s="322">
        <v>114</v>
      </c>
      <c r="R25" s="322">
        <v>39</v>
      </c>
      <c r="S25" s="352">
        <v>32</v>
      </c>
      <c r="T25" s="351">
        <v>29</v>
      </c>
      <c r="U25" s="349">
        <v>25</v>
      </c>
      <c r="V25" s="351">
        <v>23</v>
      </c>
      <c r="W25" s="323">
        <v>19</v>
      </c>
      <c r="X25" s="323">
        <v>18</v>
      </c>
      <c r="Y25" s="323" t="s">
        <v>944</v>
      </c>
      <c r="Z25" s="323" t="s">
        <v>944</v>
      </c>
      <c r="AA25" s="360">
        <v>51.6</v>
      </c>
      <c r="AB25" s="356">
        <v>735</v>
      </c>
      <c r="AC25" s="357">
        <v>4138</v>
      </c>
      <c r="AD25" s="349">
        <v>2136</v>
      </c>
      <c r="AE25" s="351">
        <v>370</v>
      </c>
      <c r="AF25" s="322">
        <v>191</v>
      </c>
      <c r="AG25" s="358">
        <v>2976</v>
      </c>
      <c r="AH25" s="349">
        <v>1536</v>
      </c>
    </row>
    <row r="26" spans="2:34" ht="12">
      <c r="B26" s="359" t="s">
        <v>757</v>
      </c>
      <c r="C26" s="322">
        <v>1345</v>
      </c>
      <c r="D26" s="322">
        <v>1231</v>
      </c>
      <c r="E26" s="322">
        <v>668</v>
      </c>
      <c r="F26" s="322">
        <v>3</v>
      </c>
      <c r="G26" s="322">
        <v>2</v>
      </c>
      <c r="H26" s="350">
        <v>489</v>
      </c>
      <c r="I26" s="351">
        <v>457</v>
      </c>
      <c r="J26" s="351">
        <v>23</v>
      </c>
      <c r="K26" s="351">
        <v>9</v>
      </c>
      <c r="L26" s="322">
        <v>2</v>
      </c>
      <c r="M26" s="322">
        <v>5</v>
      </c>
      <c r="N26" s="322">
        <v>56</v>
      </c>
      <c r="O26" s="322">
        <v>6</v>
      </c>
      <c r="P26" s="322">
        <v>2</v>
      </c>
      <c r="Q26" s="322">
        <v>112</v>
      </c>
      <c r="R26" s="322">
        <v>90</v>
      </c>
      <c r="S26" s="322">
        <v>11</v>
      </c>
      <c r="T26" s="322">
        <v>10</v>
      </c>
      <c r="U26" s="322">
        <v>7</v>
      </c>
      <c r="V26" s="349">
        <v>7</v>
      </c>
      <c r="W26" s="323">
        <v>4</v>
      </c>
      <c r="X26" s="323" t="s">
        <v>944</v>
      </c>
      <c r="Y26" s="322">
        <v>0</v>
      </c>
      <c r="Z26" s="323" t="s">
        <v>944</v>
      </c>
      <c r="AA26" s="360">
        <v>52.3</v>
      </c>
      <c r="AB26" s="356">
        <v>703</v>
      </c>
      <c r="AC26" s="357">
        <v>4190</v>
      </c>
      <c r="AD26" s="349">
        <v>2191</v>
      </c>
      <c r="AE26" s="351">
        <v>227</v>
      </c>
      <c r="AF26" s="322">
        <v>119</v>
      </c>
      <c r="AG26" s="358">
        <v>3220</v>
      </c>
      <c r="AH26" s="349">
        <v>1683</v>
      </c>
    </row>
    <row r="27" spans="2:34" ht="12">
      <c r="B27" s="359" t="s">
        <v>1822</v>
      </c>
      <c r="C27" s="322">
        <v>922</v>
      </c>
      <c r="D27" s="322">
        <v>781</v>
      </c>
      <c r="E27" s="322">
        <v>345</v>
      </c>
      <c r="F27" s="322">
        <v>1</v>
      </c>
      <c r="G27" s="322">
        <v>2</v>
      </c>
      <c r="H27" s="350">
        <v>97</v>
      </c>
      <c r="I27" s="351">
        <v>52</v>
      </c>
      <c r="J27" s="351">
        <v>35</v>
      </c>
      <c r="K27" s="351">
        <v>9</v>
      </c>
      <c r="L27" s="322">
        <v>316</v>
      </c>
      <c r="M27" s="322">
        <v>3</v>
      </c>
      <c r="N27" s="322">
        <v>10</v>
      </c>
      <c r="O27" s="322">
        <v>7</v>
      </c>
      <c r="P27" s="322">
        <v>1</v>
      </c>
      <c r="Q27" s="322">
        <v>141</v>
      </c>
      <c r="R27" s="322">
        <v>15</v>
      </c>
      <c r="S27" s="352">
        <v>76</v>
      </c>
      <c r="T27" s="351">
        <v>71</v>
      </c>
      <c r="U27" s="349">
        <v>49</v>
      </c>
      <c r="V27" s="351">
        <v>46</v>
      </c>
      <c r="W27" s="323">
        <v>1</v>
      </c>
      <c r="X27" s="323">
        <v>1</v>
      </c>
      <c r="Y27" s="323" t="s">
        <v>944</v>
      </c>
      <c r="Z27" s="323" t="s">
        <v>944</v>
      </c>
      <c r="AA27" s="360">
        <v>48.8</v>
      </c>
      <c r="AB27" s="356">
        <v>450</v>
      </c>
      <c r="AC27" s="357">
        <v>3715</v>
      </c>
      <c r="AD27" s="349">
        <v>1813</v>
      </c>
      <c r="AE27" s="351">
        <v>268</v>
      </c>
      <c r="AF27" s="322">
        <v>131</v>
      </c>
      <c r="AG27" s="358">
        <v>2688</v>
      </c>
      <c r="AH27" s="349">
        <v>1312</v>
      </c>
    </row>
    <row r="28" spans="2:34" ht="12">
      <c r="B28" s="359" t="s">
        <v>1823</v>
      </c>
      <c r="C28" s="322">
        <v>315</v>
      </c>
      <c r="D28" s="322">
        <v>238</v>
      </c>
      <c r="E28" s="322">
        <v>97</v>
      </c>
      <c r="F28" s="322">
        <v>1</v>
      </c>
      <c r="G28" s="322">
        <v>1</v>
      </c>
      <c r="H28" s="350">
        <v>18</v>
      </c>
      <c r="I28" s="351">
        <v>6</v>
      </c>
      <c r="J28" s="351">
        <v>10</v>
      </c>
      <c r="K28" s="351">
        <v>2</v>
      </c>
      <c r="L28" s="322">
        <v>101</v>
      </c>
      <c r="M28" s="322">
        <v>14</v>
      </c>
      <c r="N28" s="322">
        <v>3</v>
      </c>
      <c r="O28" s="322">
        <v>4</v>
      </c>
      <c r="P28" s="322">
        <v>0</v>
      </c>
      <c r="Q28" s="322">
        <v>77</v>
      </c>
      <c r="R28" s="322">
        <v>1</v>
      </c>
      <c r="S28" s="352">
        <v>11</v>
      </c>
      <c r="T28" s="351">
        <v>10</v>
      </c>
      <c r="U28" s="323" t="s">
        <v>1862</v>
      </c>
      <c r="V28" s="323" t="s">
        <v>1862</v>
      </c>
      <c r="W28" s="323">
        <v>1</v>
      </c>
      <c r="X28" s="323" t="s">
        <v>944</v>
      </c>
      <c r="Y28" s="323">
        <v>1</v>
      </c>
      <c r="Z28" s="323" t="s">
        <v>944</v>
      </c>
      <c r="AA28" s="360">
        <v>42.8</v>
      </c>
      <c r="AB28" s="356">
        <v>135</v>
      </c>
      <c r="AC28" s="357">
        <v>2969</v>
      </c>
      <c r="AD28" s="349">
        <v>1271</v>
      </c>
      <c r="AE28" s="351">
        <v>284</v>
      </c>
      <c r="AF28" s="322">
        <v>122</v>
      </c>
      <c r="AG28" s="358">
        <v>2737</v>
      </c>
      <c r="AH28" s="349">
        <v>1172</v>
      </c>
    </row>
    <row r="29" spans="2:34" ht="12">
      <c r="B29" s="359" t="s">
        <v>1824</v>
      </c>
      <c r="C29" s="322">
        <v>335</v>
      </c>
      <c r="D29" s="322">
        <v>306</v>
      </c>
      <c r="E29" s="322">
        <v>129</v>
      </c>
      <c r="F29" s="322">
        <v>1</v>
      </c>
      <c r="G29" s="322">
        <v>1</v>
      </c>
      <c r="H29" s="350">
        <v>18</v>
      </c>
      <c r="I29" s="351">
        <v>8</v>
      </c>
      <c r="J29" s="351">
        <v>7</v>
      </c>
      <c r="K29" s="351">
        <v>3</v>
      </c>
      <c r="L29" s="322">
        <v>149</v>
      </c>
      <c r="M29" s="322">
        <v>3</v>
      </c>
      <c r="N29" s="322">
        <v>1</v>
      </c>
      <c r="O29" s="322">
        <v>6</v>
      </c>
      <c r="P29" s="323" t="s">
        <v>944</v>
      </c>
      <c r="Q29" s="322">
        <v>29</v>
      </c>
      <c r="R29" s="322">
        <v>3</v>
      </c>
      <c r="S29" s="352">
        <v>16</v>
      </c>
      <c r="T29" s="351">
        <v>14</v>
      </c>
      <c r="U29" s="349">
        <v>8</v>
      </c>
      <c r="V29" s="349">
        <v>8</v>
      </c>
      <c r="W29" s="323">
        <v>2</v>
      </c>
      <c r="X29" s="323">
        <v>2</v>
      </c>
      <c r="Y29" s="323" t="s">
        <v>944</v>
      </c>
      <c r="Z29" s="323" t="s">
        <v>944</v>
      </c>
      <c r="AA29" s="360">
        <v>50.4</v>
      </c>
      <c r="AB29" s="356">
        <v>169</v>
      </c>
      <c r="AC29" s="357">
        <v>3218</v>
      </c>
      <c r="AD29" s="349">
        <v>1622</v>
      </c>
      <c r="AE29" s="351">
        <v>296</v>
      </c>
      <c r="AF29" s="350">
        <v>149</v>
      </c>
      <c r="AG29" s="358">
        <v>2900</v>
      </c>
      <c r="AH29" s="349">
        <v>1461</v>
      </c>
    </row>
    <row r="30" spans="2:34" ht="12">
      <c r="B30" s="359" t="s">
        <v>1825</v>
      </c>
      <c r="C30" s="322">
        <v>566</v>
      </c>
      <c r="D30" s="322">
        <v>508</v>
      </c>
      <c r="E30" s="322">
        <v>258</v>
      </c>
      <c r="F30" s="322">
        <v>2</v>
      </c>
      <c r="G30" s="322">
        <v>2</v>
      </c>
      <c r="H30" s="350">
        <v>54</v>
      </c>
      <c r="I30" s="351">
        <v>27</v>
      </c>
      <c r="J30" s="351">
        <v>14</v>
      </c>
      <c r="K30" s="351">
        <v>13</v>
      </c>
      <c r="L30" s="322">
        <v>158</v>
      </c>
      <c r="M30" s="322">
        <v>21</v>
      </c>
      <c r="N30" s="322">
        <v>6</v>
      </c>
      <c r="O30" s="322">
        <v>8</v>
      </c>
      <c r="P30" s="323" t="s">
        <v>944</v>
      </c>
      <c r="Q30" s="322">
        <v>58</v>
      </c>
      <c r="R30" s="322">
        <v>31</v>
      </c>
      <c r="S30" s="352">
        <v>14</v>
      </c>
      <c r="T30" s="351">
        <v>13</v>
      </c>
      <c r="U30" s="349">
        <v>5</v>
      </c>
      <c r="V30" s="349">
        <v>5</v>
      </c>
      <c r="W30" s="323">
        <v>9</v>
      </c>
      <c r="X30" s="323">
        <v>9</v>
      </c>
      <c r="Y30" s="323" t="s">
        <v>944</v>
      </c>
      <c r="Z30" s="323" t="s">
        <v>944</v>
      </c>
      <c r="AA30" s="360">
        <v>49.5</v>
      </c>
      <c r="AB30" s="356">
        <v>280</v>
      </c>
      <c r="AC30" s="357">
        <v>2779</v>
      </c>
      <c r="AD30" s="349">
        <v>1375</v>
      </c>
      <c r="AE30" s="351">
        <v>266</v>
      </c>
      <c r="AF30" s="322">
        <v>131</v>
      </c>
      <c r="AG30" s="358">
        <v>2747</v>
      </c>
      <c r="AH30" s="349">
        <v>1359</v>
      </c>
    </row>
    <row r="31" spans="2:34" ht="12">
      <c r="B31" s="359" t="s">
        <v>1826</v>
      </c>
      <c r="C31" s="322">
        <v>115</v>
      </c>
      <c r="D31" s="322">
        <v>104</v>
      </c>
      <c r="E31" s="322">
        <v>64</v>
      </c>
      <c r="F31" s="322">
        <v>1</v>
      </c>
      <c r="G31" s="322">
        <v>1</v>
      </c>
      <c r="H31" s="350">
        <v>16</v>
      </c>
      <c r="I31" s="351">
        <v>7</v>
      </c>
      <c r="J31" s="351">
        <v>5</v>
      </c>
      <c r="K31" s="351">
        <v>5</v>
      </c>
      <c r="L31" s="322">
        <v>16</v>
      </c>
      <c r="M31" s="322">
        <v>1</v>
      </c>
      <c r="N31" s="322">
        <v>4</v>
      </c>
      <c r="O31" s="322">
        <v>1</v>
      </c>
      <c r="P31" s="323" t="s">
        <v>944</v>
      </c>
      <c r="Q31" s="322">
        <v>11</v>
      </c>
      <c r="R31" s="322">
        <v>9</v>
      </c>
      <c r="S31" s="323" t="s">
        <v>1862</v>
      </c>
      <c r="T31" s="323" t="s">
        <v>1862</v>
      </c>
      <c r="U31" s="349">
        <v>0</v>
      </c>
      <c r="V31" s="349">
        <v>0</v>
      </c>
      <c r="W31" s="323" t="s">
        <v>944</v>
      </c>
      <c r="X31" s="323" t="s">
        <v>944</v>
      </c>
      <c r="Y31" s="322">
        <v>0</v>
      </c>
      <c r="Z31" s="323" t="s">
        <v>944</v>
      </c>
      <c r="AA31" s="360">
        <v>49.8</v>
      </c>
      <c r="AB31" s="356">
        <v>58</v>
      </c>
      <c r="AC31" s="357">
        <v>1145</v>
      </c>
      <c r="AD31" s="349">
        <v>570</v>
      </c>
      <c r="AE31" s="351">
        <v>155</v>
      </c>
      <c r="AF31" s="322">
        <v>77</v>
      </c>
      <c r="AG31" s="358">
        <v>2068</v>
      </c>
      <c r="AH31" s="349">
        <v>1030</v>
      </c>
    </row>
    <row r="32" spans="2:34" ht="12">
      <c r="B32" s="359" t="s">
        <v>1827</v>
      </c>
      <c r="C32" s="322">
        <v>547</v>
      </c>
      <c r="D32" s="322">
        <v>504</v>
      </c>
      <c r="E32" s="322">
        <v>97</v>
      </c>
      <c r="F32" s="322">
        <v>1</v>
      </c>
      <c r="G32" s="322">
        <v>1</v>
      </c>
      <c r="H32" s="350">
        <v>22</v>
      </c>
      <c r="I32" s="351">
        <v>10</v>
      </c>
      <c r="J32" s="351">
        <v>7</v>
      </c>
      <c r="K32" s="351">
        <v>5</v>
      </c>
      <c r="L32" s="322">
        <v>358</v>
      </c>
      <c r="M32" s="322">
        <v>2</v>
      </c>
      <c r="N32" s="322">
        <v>11</v>
      </c>
      <c r="O32" s="322">
        <v>11</v>
      </c>
      <c r="P32" s="322">
        <v>0</v>
      </c>
      <c r="Q32" s="322">
        <v>43</v>
      </c>
      <c r="R32" s="322">
        <v>22</v>
      </c>
      <c r="S32" s="352">
        <v>9</v>
      </c>
      <c r="T32" s="352">
        <v>9</v>
      </c>
      <c r="U32" s="349">
        <v>11</v>
      </c>
      <c r="V32" s="351">
        <v>11</v>
      </c>
      <c r="W32" s="323">
        <v>1</v>
      </c>
      <c r="X32" s="323">
        <v>1</v>
      </c>
      <c r="Y32" s="322">
        <v>0</v>
      </c>
      <c r="Z32" s="361">
        <v>0</v>
      </c>
      <c r="AA32" s="360">
        <v>51.6</v>
      </c>
      <c r="AB32" s="356">
        <v>282</v>
      </c>
      <c r="AC32" s="357">
        <v>3595</v>
      </c>
      <c r="AD32" s="349">
        <v>1855</v>
      </c>
      <c r="AE32" s="351">
        <v>311</v>
      </c>
      <c r="AF32" s="322">
        <v>160</v>
      </c>
      <c r="AG32" s="358">
        <v>2716</v>
      </c>
      <c r="AH32" s="349">
        <v>1401</v>
      </c>
    </row>
    <row r="33" spans="2:34" ht="12">
      <c r="B33" s="359" t="s">
        <v>1828</v>
      </c>
      <c r="C33" s="322">
        <v>369</v>
      </c>
      <c r="D33" s="322">
        <v>312</v>
      </c>
      <c r="E33" s="322">
        <v>89</v>
      </c>
      <c r="F33" s="322">
        <v>1</v>
      </c>
      <c r="G33" s="322">
        <v>1</v>
      </c>
      <c r="H33" s="350">
        <v>25</v>
      </c>
      <c r="I33" s="351">
        <v>13</v>
      </c>
      <c r="J33" s="351">
        <v>7</v>
      </c>
      <c r="K33" s="351">
        <v>5</v>
      </c>
      <c r="L33" s="322">
        <v>180</v>
      </c>
      <c r="M33" s="322">
        <v>0</v>
      </c>
      <c r="N33" s="322">
        <v>7</v>
      </c>
      <c r="O33" s="322">
        <v>10</v>
      </c>
      <c r="P33" s="323" t="s">
        <v>944</v>
      </c>
      <c r="Q33" s="322">
        <v>57</v>
      </c>
      <c r="R33" s="322">
        <v>8</v>
      </c>
      <c r="S33" s="352">
        <v>9</v>
      </c>
      <c r="T33" s="351">
        <v>8</v>
      </c>
      <c r="U33" s="349">
        <v>0</v>
      </c>
      <c r="V33" s="349">
        <v>0</v>
      </c>
      <c r="W33" s="323">
        <v>39</v>
      </c>
      <c r="X33" s="323">
        <v>39</v>
      </c>
      <c r="Y33" s="322">
        <v>0</v>
      </c>
      <c r="Z33" s="323" t="s">
        <v>944</v>
      </c>
      <c r="AA33" s="360">
        <v>47.3</v>
      </c>
      <c r="AB33" s="356">
        <v>174</v>
      </c>
      <c r="AC33" s="357">
        <v>3578</v>
      </c>
      <c r="AD33" s="349">
        <v>1692</v>
      </c>
      <c r="AE33" s="351">
        <v>284</v>
      </c>
      <c r="AF33" s="322">
        <v>134</v>
      </c>
      <c r="AG33" s="358">
        <v>2827</v>
      </c>
      <c r="AH33" s="349">
        <v>1336</v>
      </c>
    </row>
    <row r="34" spans="2:34" ht="12">
      <c r="B34" s="359" t="s">
        <v>765</v>
      </c>
      <c r="C34" s="322">
        <v>494</v>
      </c>
      <c r="D34" s="322">
        <v>438</v>
      </c>
      <c r="E34" s="322">
        <v>227</v>
      </c>
      <c r="F34" s="322">
        <v>1</v>
      </c>
      <c r="G34" s="322">
        <v>1</v>
      </c>
      <c r="H34" s="350">
        <v>197</v>
      </c>
      <c r="I34" s="351">
        <v>180</v>
      </c>
      <c r="J34" s="351">
        <v>10</v>
      </c>
      <c r="K34" s="351">
        <v>7</v>
      </c>
      <c r="L34" s="322">
        <v>5</v>
      </c>
      <c r="M34" s="322">
        <v>0</v>
      </c>
      <c r="N34" s="322">
        <v>5</v>
      </c>
      <c r="O34" s="322">
        <v>1</v>
      </c>
      <c r="P34" s="322">
        <v>0</v>
      </c>
      <c r="Q34" s="322">
        <v>56</v>
      </c>
      <c r="R34" s="322">
        <v>13</v>
      </c>
      <c r="S34" s="352">
        <v>34</v>
      </c>
      <c r="T34" s="351">
        <v>31</v>
      </c>
      <c r="U34" s="323" t="s">
        <v>1862</v>
      </c>
      <c r="V34" s="323" t="s">
        <v>1862</v>
      </c>
      <c r="W34" s="323">
        <v>4</v>
      </c>
      <c r="X34" s="323">
        <v>0</v>
      </c>
      <c r="Y34" s="323" t="s">
        <v>944</v>
      </c>
      <c r="Z34" s="323" t="s">
        <v>944</v>
      </c>
      <c r="AA34" s="360">
        <v>52.8</v>
      </c>
      <c r="AB34" s="356">
        <v>261</v>
      </c>
      <c r="AC34" s="357">
        <v>3897</v>
      </c>
      <c r="AD34" s="349">
        <v>2056</v>
      </c>
      <c r="AE34" s="351">
        <v>238</v>
      </c>
      <c r="AF34" s="322">
        <v>125</v>
      </c>
      <c r="AG34" s="358">
        <v>3591</v>
      </c>
      <c r="AH34" s="349">
        <v>1895</v>
      </c>
    </row>
    <row r="35" spans="2:34" ht="12">
      <c r="B35" s="359" t="s">
        <v>978</v>
      </c>
      <c r="C35" s="322">
        <v>308</v>
      </c>
      <c r="D35" s="322">
        <v>286</v>
      </c>
      <c r="E35" s="322">
        <v>239</v>
      </c>
      <c r="F35" s="322">
        <v>0</v>
      </c>
      <c r="G35" s="322">
        <v>1</v>
      </c>
      <c r="H35" s="350">
        <v>36</v>
      </c>
      <c r="I35" s="351">
        <v>14</v>
      </c>
      <c r="J35" s="351">
        <v>18</v>
      </c>
      <c r="K35" s="351">
        <v>4</v>
      </c>
      <c r="L35" s="322">
        <v>0</v>
      </c>
      <c r="M35" s="322">
        <v>3</v>
      </c>
      <c r="N35" s="322">
        <v>4</v>
      </c>
      <c r="O35" s="322">
        <v>2</v>
      </c>
      <c r="P35" s="323" t="s">
        <v>944</v>
      </c>
      <c r="Q35" s="322">
        <v>22</v>
      </c>
      <c r="R35" s="322">
        <v>16</v>
      </c>
      <c r="S35" s="352">
        <v>5</v>
      </c>
      <c r="T35" s="351">
        <v>5</v>
      </c>
      <c r="U35" s="349">
        <v>0</v>
      </c>
      <c r="V35" s="349">
        <v>0</v>
      </c>
      <c r="W35" s="322">
        <v>0</v>
      </c>
      <c r="X35" s="322">
        <v>0</v>
      </c>
      <c r="Y35" s="323" t="s">
        <v>944</v>
      </c>
      <c r="Z35" s="323" t="s">
        <v>944</v>
      </c>
      <c r="AA35" s="360">
        <v>48.3</v>
      </c>
      <c r="AB35" s="356">
        <v>149</v>
      </c>
      <c r="AC35" s="357">
        <v>3257</v>
      </c>
      <c r="AD35" s="349">
        <v>1573</v>
      </c>
      <c r="AE35" s="351">
        <v>175</v>
      </c>
      <c r="AF35" s="322">
        <v>84</v>
      </c>
      <c r="AG35" s="358">
        <v>4207</v>
      </c>
      <c r="AH35" s="349">
        <v>2031</v>
      </c>
    </row>
    <row r="36" spans="2:34" ht="12">
      <c r="B36" s="359" t="s">
        <v>979</v>
      </c>
      <c r="C36" s="322">
        <v>447</v>
      </c>
      <c r="D36" s="322">
        <v>348</v>
      </c>
      <c r="E36" s="322">
        <v>316</v>
      </c>
      <c r="F36" s="322">
        <v>1</v>
      </c>
      <c r="G36" s="322">
        <v>2</v>
      </c>
      <c r="H36" s="350">
        <v>20</v>
      </c>
      <c r="I36" s="351">
        <v>9</v>
      </c>
      <c r="J36" s="351">
        <v>7</v>
      </c>
      <c r="K36" s="351">
        <v>5</v>
      </c>
      <c r="L36" s="322">
        <v>1</v>
      </c>
      <c r="M36" s="322">
        <v>3</v>
      </c>
      <c r="N36" s="322">
        <v>2</v>
      </c>
      <c r="O36" s="322">
        <v>2</v>
      </c>
      <c r="P36" s="322">
        <v>1</v>
      </c>
      <c r="Q36" s="322">
        <v>99</v>
      </c>
      <c r="R36" s="322">
        <v>88</v>
      </c>
      <c r="S36" s="352">
        <v>11</v>
      </c>
      <c r="T36" s="351">
        <v>10</v>
      </c>
      <c r="U36" s="362" t="s">
        <v>944</v>
      </c>
      <c r="V36" s="362" t="s">
        <v>944</v>
      </c>
      <c r="W36" s="322">
        <v>0</v>
      </c>
      <c r="X36" s="322">
        <v>0</v>
      </c>
      <c r="Y36" s="323" t="s">
        <v>944</v>
      </c>
      <c r="Z36" s="323" t="s">
        <v>944</v>
      </c>
      <c r="AA36" s="360">
        <v>43.4</v>
      </c>
      <c r="AB36" s="356">
        <v>194</v>
      </c>
      <c r="AC36" s="357">
        <v>3148</v>
      </c>
      <c r="AD36" s="349">
        <v>1367</v>
      </c>
      <c r="AE36" s="351">
        <v>164</v>
      </c>
      <c r="AF36" s="322">
        <v>71</v>
      </c>
      <c r="AG36" s="358">
        <v>3691</v>
      </c>
      <c r="AH36" s="349">
        <v>1603</v>
      </c>
    </row>
    <row r="37" spans="2:34" ht="12">
      <c r="B37" s="359" t="s">
        <v>980</v>
      </c>
      <c r="C37" s="322">
        <v>292</v>
      </c>
      <c r="D37" s="322">
        <v>276</v>
      </c>
      <c r="E37" s="322">
        <v>239</v>
      </c>
      <c r="F37" s="322">
        <v>1</v>
      </c>
      <c r="G37" s="322">
        <v>1</v>
      </c>
      <c r="H37" s="350">
        <v>30</v>
      </c>
      <c r="I37" s="351">
        <v>14</v>
      </c>
      <c r="J37" s="351">
        <v>11</v>
      </c>
      <c r="K37" s="351">
        <v>5</v>
      </c>
      <c r="L37" s="322">
        <v>1</v>
      </c>
      <c r="M37" s="322">
        <v>2</v>
      </c>
      <c r="N37" s="322">
        <v>1</v>
      </c>
      <c r="O37" s="322">
        <v>2</v>
      </c>
      <c r="P37" s="323" t="s">
        <v>944</v>
      </c>
      <c r="Q37" s="322">
        <v>16</v>
      </c>
      <c r="R37" s="322">
        <v>7</v>
      </c>
      <c r="S37" s="352">
        <v>9</v>
      </c>
      <c r="T37" s="351">
        <v>8</v>
      </c>
      <c r="U37" s="362" t="s">
        <v>944</v>
      </c>
      <c r="V37" s="362" t="s">
        <v>944</v>
      </c>
      <c r="W37" s="322">
        <v>0</v>
      </c>
      <c r="X37" s="322">
        <v>0</v>
      </c>
      <c r="Y37" s="322">
        <v>0</v>
      </c>
      <c r="Z37" s="323" t="s">
        <v>944</v>
      </c>
      <c r="AA37" s="360">
        <v>48.9</v>
      </c>
      <c r="AB37" s="356">
        <v>143</v>
      </c>
      <c r="AC37" s="357">
        <v>3082</v>
      </c>
      <c r="AD37" s="349">
        <v>1506</v>
      </c>
      <c r="AE37" s="351">
        <v>174</v>
      </c>
      <c r="AF37" s="322">
        <v>85</v>
      </c>
      <c r="AG37" s="358">
        <v>3590</v>
      </c>
      <c r="AH37" s="349">
        <v>1754</v>
      </c>
    </row>
    <row r="38" spans="2:34" ht="12">
      <c r="B38" s="359" t="s">
        <v>769</v>
      </c>
      <c r="C38" s="322">
        <v>378</v>
      </c>
      <c r="D38" s="322">
        <v>330</v>
      </c>
      <c r="E38" s="322">
        <v>292</v>
      </c>
      <c r="F38" s="322">
        <v>1</v>
      </c>
      <c r="G38" s="322">
        <v>1</v>
      </c>
      <c r="H38" s="350">
        <v>29</v>
      </c>
      <c r="I38" s="351">
        <v>13</v>
      </c>
      <c r="J38" s="351">
        <v>11</v>
      </c>
      <c r="K38" s="351">
        <v>4</v>
      </c>
      <c r="L38" s="322">
        <v>1</v>
      </c>
      <c r="M38" s="322">
        <v>0</v>
      </c>
      <c r="N38" s="322">
        <v>1</v>
      </c>
      <c r="O38" s="322">
        <v>5</v>
      </c>
      <c r="P38" s="323" t="s">
        <v>944</v>
      </c>
      <c r="Q38" s="322">
        <v>48</v>
      </c>
      <c r="R38" s="322">
        <v>21</v>
      </c>
      <c r="S38" s="352">
        <v>10</v>
      </c>
      <c r="T38" s="351">
        <v>9</v>
      </c>
      <c r="U38" s="349">
        <v>17</v>
      </c>
      <c r="V38" s="351">
        <v>17</v>
      </c>
      <c r="W38" s="322">
        <v>0</v>
      </c>
      <c r="X38" s="322">
        <v>0</v>
      </c>
      <c r="Y38" s="323">
        <v>0</v>
      </c>
      <c r="Z38" s="323" t="s">
        <v>944</v>
      </c>
      <c r="AA38" s="360">
        <v>45.8</v>
      </c>
      <c r="AB38" s="356">
        <v>173</v>
      </c>
      <c r="AC38" s="357">
        <v>3023</v>
      </c>
      <c r="AD38" s="349">
        <v>1386</v>
      </c>
      <c r="AE38" s="351">
        <v>170</v>
      </c>
      <c r="AF38" s="322">
        <v>78</v>
      </c>
      <c r="AG38" s="358">
        <v>4309</v>
      </c>
      <c r="AH38" s="349">
        <v>1975</v>
      </c>
    </row>
    <row r="39" spans="2:34" ht="12">
      <c r="B39" s="359" t="s">
        <v>981</v>
      </c>
      <c r="C39" s="322">
        <v>224</v>
      </c>
      <c r="D39" s="322">
        <v>174</v>
      </c>
      <c r="E39" s="322">
        <v>137</v>
      </c>
      <c r="F39" s="322">
        <v>1</v>
      </c>
      <c r="G39" s="322">
        <v>1</v>
      </c>
      <c r="H39" s="350">
        <v>33</v>
      </c>
      <c r="I39" s="351">
        <v>20</v>
      </c>
      <c r="J39" s="351">
        <v>10</v>
      </c>
      <c r="K39" s="351">
        <v>4</v>
      </c>
      <c r="L39" s="322">
        <v>0</v>
      </c>
      <c r="M39" s="323" t="s">
        <v>944</v>
      </c>
      <c r="N39" s="322">
        <v>1</v>
      </c>
      <c r="O39" s="322">
        <v>1</v>
      </c>
      <c r="P39" s="322">
        <v>0</v>
      </c>
      <c r="Q39" s="322">
        <v>51</v>
      </c>
      <c r="R39" s="322">
        <v>20</v>
      </c>
      <c r="S39" s="352">
        <v>28</v>
      </c>
      <c r="T39" s="351">
        <v>25</v>
      </c>
      <c r="U39" s="323" t="s">
        <v>1862</v>
      </c>
      <c r="V39" s="323" t="s">
        <v>1862</v>
      </c>
      <c r="W39" s="322">
        <v>0</v>
      </c>
      <c r="X39" s="322">
        <v>0</v>
      </c>
      <c r="Y39" s="323" t="s">
        <v>944</v>
      </c>
      <c r="Z39" s="323" t="s">
        <v>944</v>
      </c>
      <c r="AA39" s="360">
        <v>45.4</v>
      </c>
      <c r="AB39" s="356">
        <v>102</v>
      </c>
      <c r="AC39" s="357">
        <v>3223</v>
      </c>
      <c r="AD39" s="349">
        <v>1463</v>
      </c>
      <c r="AE39" s="351">
        <v>157</v>
      </c>
      <c r="AF39" s="322">
        <v>71</v>
      </c>
      <c r="AG39" s="358">
        <v>3714</v>
      </c>
      <c r="AH39" s="349">
        <v>1685</v>
      </c>
    </row>
    <row r="40" spans="2:34" ht="12">
      <c r="B40" s="359" t="s">
        <v>982</v>
      </c>
      <c r="C40" s="322">
        <v>393</v>
      </c>
      <c r="D40" s="322">
        <v>348</v>
      </c>
      <c r="E40" s="322">
        <v>285</v>
      </c>
      <c r="F40" s="322">
        <v>1</v>
      </c>
      <c r="G40" s="322">
        <v>1</v>
      </c>
      <c r="H40" s="350">
        <v>31</v>
      </c>
      <c r="I40" s="351">
        <v>20</v>
      </c>
      <c r="J40" s="351">
        <v>6</v>
      </c>
      <c r="K40" s="351">
        <v>4</v>
      </c>
      <c r="L40" s="322">
        <v>1</v>
      </c>
      <c r="M40" s="322">
        <v>17</v>
      </c>
      <c r="N40" s="322">
        <v>5</v>
      </c>
      <c r="O40" s="322">
        <v>8</v>
      </c>
      <c r="P40" s="322">
        <v>0</v>
      </c>
      <c r="Q40" s="322">
        <v>45</v>
      </c>
      <c r="R40" s="322">
        <v>16</v>
      </c>
      <c r="S40" s="323" t="s">
        <v>1862</v>
      </c>
      <c r="T40" s="323" t="s">
        <v>1862</v>
      </c>
      <c r="U40" s="349">
        <v>18</v>
      </c>
      <c r="V40" s="351">
        <v>18</v>
      </c>
      <c r="W40" s="323">
        <v>11</v>
      </c>
      <c r="X40" s="323">
        <v>1</v>
      </c>
      <c r="Y40" s="323" t="s">
        <v>944</v>
      </c>
      <c r="Z40" s="323" t="s">
        <v>944</v>
      </c>
      <c r="AA40" s="360">
        <v>45.6</v>
      </c>
      <c r="AB40" s="356">
        <v>179</v>
      </c>
      <c r="AC40" s="357">
        <v>4368</v>
      </c>
      <c r="AD40" s="349">
        <v>1991</v>
      </c>
      <c r="AE40" s="351">
        <v>176</v>
      </c>
      <c r="AF40" s="322">
        <v>80</v>
      </c>
      <c r="AG40" s="358">
        <v>3694</v>
      </c>
      <c r="AH40" s="349">
        <v>1684</v>
      </c>
    </row>
    <row r="41" spans="2:34" ht="12">
      <c r="B41" s="359" t="s">
        <v>983</v>
      </c>
      <c r="C41" s="322">
        <v>257</v>
      </c>
      <c r="D41" s="322">
        <v>251</v>
      </c>
      <c r="E41" s="322">
        <v>218</v>
      </c>
      <c r="F41" s="322">
        <v>1</v>
      </c>
      <c r="G41" s="322">
        <v>1</v>
      </c>
      <c r="H41" s="350">
        <v>20</v>
      </c>
      <c r="I41" s="351">
        <v>11</v>
      </c>
      <c r="J41" s="351">
        <v>5</v>
      </c>
      <c r="K41" s="351">
        <v>4</v>
      </c>
      <c r="L41" s="322">
        <v>0</v>
      </c>
      <c r="M41" s="322">
        <v>0</v>
      </c>
      <c r="N41" s="322">
        <v>7</v>
      </c>
      <c r="O41" s="322">
        <v>4</v>
      </c>
      <c r="P41" s="323" t="s">
        <v>944</v>
      </c>
      <c r="Q41" s="322">
        <v>7</v>
      </c>
      <c r="R41" s="322">
        <v>5</v>
      </c>
      <c r="S41" s="323" t="s">
        <v>944</v>
      </c>
      <c r="T41" s="323" t="s">
        <v>944</v>
      </c>
      <c r="U41" s="323" t="s">
        <v>1862</v>
      </c>
      <c r="V41" s="323" t="s">
        <v>1862</v>
      </c>
      <c r="W41" s="322">
        <v>0</v>
      </c>
      <c r="X41" s="322">
        <v>0</v>
      </c>
      <c r="Y41" s="323" t="s">
        <v>944</v>
      </c>
      <c r="Z41" s="323" t="s">
        <v>944</v>
      </c>
      <c r="AA41" s="360">
        <v>49.5</v>
      </c>
      <c r="AB41" s="356">
        <v>127</v>
      </c>
      <c r="AC41" s="357">
        <v>2567</v>
      </c>
      <c r="AD41" s="349">
        <v>1269</v>
      </c>
      <c r="AE41" s="351">
        <v>151</v>
      </c>
      <c r="AF41" s="322">
        <v>75</v>
      </c>
      <c r="AG41" s="358">
        <v>4012</v>
      </c>
      <c r="AH41" s="349">
        <v>1984</v>
      </c>
    </row>
    <row r="42" spans="2:34" ht="12">
      <c r="B42" s="359" t="s">
        <v>984</v>
      </c>
      <c r="C42" s="322">
        <v>1062</v>
      </c>
      <c r="D42" s="322">
        <v>910</v>
      </c>
      <c r="E42" s="322">
        <v>516</v>
      </c>
      <c r="F42" s="322">
        <v>3</v>
      </c>
      <c r="G42" s="322">
        <v>4</v>
      </c>
      <c r="H42" s="350">
        <v>63</v>
      </c>
      <c r="I42" s="351">
        <v>33</v>
      </c>
      <c r="J42" s="351">
        <v>22</v>
      </c>
      <c r="K42" s="351">
        <v>9</v>
      </c>
      <c r="L42" s="322">
        <v>304</v>
      </c>
      <c r="M42" s="322">
        <v>2</v>
      </c>
      <c r="N42" s="322">
        <v>10</v>
      </c>
      <c r="O42" s="322">
        <v>9</v>
      </c>
      <c r="P42" s="323" t="s">
        <v>944</v>
      </c>
      <c r="Q42" s="322">
        <v>153</v>
      </c>
      <c r="R42" s="322">
        <v>18</v>
      </c>
      <c r="S42" s="352">
        <v>104</v>
      </c>
      <c r="T42" s="351">
        <v>97</v>
      </c>
      <c r="U42" s="349">
        <v>30</v>
      </c>
      <c r="V42" s="351">
        <v>28</v>
      </c>
      <c r="W42" s="322">
        <v>0</v>
      </c>
      <c r="X42" s="322">
        <v>0</v>
      </c>
      <c r="Y42" s="323" t="s">
        <v>944</v>
      </c>
      <c r="Z42" s="323" t="s">
        <v>944</v>
      </c>
      <c r="AA42" s="360">
        <v>48.6</v>
      </c>
      <c r="AB42" s="356">
        <v>516</v>
      </c>
      <c r="AC42" s="357">
        <v>4073</v>
      </c>
      <c r="AD42" s="349">
        <v>1979</v>
      </c>
      <c r="AE42" s="351">
        <v>241</v>
      </c>
      <c r="AF42" s="322">
        <v>117</v>
      </c>
      <c r="AG42" s="358">
        <v>3046</v>
      </c>
      <c r="AH42" s="349">
        <v>1480</v>
      </c>
    </row>
    <row r="43" spans="2:34" ht="12">
      <c r="B43" s="359" t="s">
        <v>985</v>
      </c>
      <c r="C43" s="322">
        <v>1016</v>
      </c>
      <c r="D43" s="322">
        <v>873</v>
      </c>
      <c r="E43" s="322">
        <v>790</v>
      </c>
      <c r="F43" s="322">
        <v>2</v>
      </c>
      <c r="G43" s="322">
        <v>3</v>
      </c>
      <c r="H43" s="350">
        <v>50</v>
      </c>
      <c r="I43" s="351">
        <v>30</v>
      </c>
      <c r="J43" s="351">
        <v>13</v>
      </c>
      <c r="K43" s="351">
        <v>7</v>
      </c>
      <c r="L43" s="322">
        <v>22</v>
      </c>
      <c r="M43" s="322">
        <v>2</v>
      </c>
      <c r="N43" s="363">
        <v>3</v>
      </c>
      <c r="O43" s="322">
        <v>2</v>
      </c>
      <c r="P43" s="323" t="s">
        <v>944</v>
      </c>
      <c r="Q43" s="322">
        <v>143</v>
      </c>
      <c r="R43" s="322">
        <v>61</v>
      </c>
      <c r="S43" s="352">
        <v>22</v>
      </c>
      <c r="T43" s="351">
        <v>21</v>
      </c>
      <c r="U43" s="349">
        <v>60</v>
      </c>
      <c r="V43" s="351">
        <v>56</v>
      </c>
      <c r="W43" s="322">
        <v>0</v>
      </c>
      <c r="X43" s="322">
        <v>0</v>
      </c>
      <c r="Y43" s="323" t="s">
        <v>944</v>
      </c>
      <c r="Z43" s="323" t="s">
        <v>944</v>
      </c>
      <c r="AA43" s="360">
        <v>44.4</v>
      </c>
      <c r="AB43" s="356">
        <v>451</v>
      </c>
      <c r="AC43" s="357">
        <v>4206</v>
      </c>
      <c r="AD43" s="349">
        <v>1868</v>
      </c>
      <c r="AE43" s="351">
        <v>183</v>
      </c>
      <c r="AF43" s="322">
        <v>81</v>
      </c>
      <c r="AG43" s="358">
        <v>3797</v>
      </c>
      <c r="AH43" s="349">
        <v>1687</v>
      </c>
    </row>
    <row r="44" spans="2:34" ht="12">
      <c r="B44" s="359" t="s">
        <v>986</v>
      </c>
      <c r="C44" s="322">
        <v>167</v>
      </c>
      <c r="D44" s="322">
        <v>146</v>
      </c>
      <c r="E44" s="322">
        <v>128</v>
      </c>
      <c r="F44" s="322">
        <v>1</v>
      </c>
      <c r="G44" s="322">
        <v>2</v>
      </c>
      <c r="H44" s="350">
        <v>13</v>
      </c>
      <c r="I44" s="351">
        <v>7</v>
      </c>
      <c r="J44" s="351">
        <v>3</v>
      </c>
      <c r="K44" s="351">
        <v>3</v>
      </c>
      <c r="L44" s="322">
        <v>1</v>
      </c>
      <c r="M44" s="322">
        <v>0</v>
      </c>
      <c r="N44" s="323" t="s">
        <v>944</v>
      </c>
      <c r="O44" s="322">
        <v>1</v>
      </c>
      <c r="P44" s="323" t="s">
        <v>944</v>
      </c>
      <c r="Q44" s="322">
        <v>21</v>
      </c>
      <c r="R44" s="322">
        <v>21</v>
      </c>
      <c r="S44" s="322">
        <v>0</v>
      </c>
      <c r="T44" s="322">
        <v>0</v>
      </c>
      <c r="U44" s="322">
        <v>0</v>
      </c>
      <c r="V44" s="322">
        <v>0</v>
      </c>
      <c r="W44" s="323" t="s">
        <v>944</v>
      </c>
      <c r="X44" s="323" t="s">
        <v>944</v>
      </c>
      <c r="Y44" s="323" t="s">
        <v>944</v>
      </c>
      <c r="Z44" s="323" t="s">
        <v>944</v>
      </c>
      <c r="AA44" s="360">
        <v>47</v>
      </c>
      <c r="AB44" s="356">
        <v>79</v>
      </c>
      <c r="AC44" s="357">
        <v>1761</v>
      </c>
      <c r="AD44" s="349">
        <v>827</v>
      </c>
      <c r="AE44" s="351">
        <v>121</v>
      </c>
      <c r="AF44" s="322">
        <v>57</v>
      </c>
      <c r="AG44" s="358">
        <v>3349</v>
      </c>
      <c r="AH44" s="349">
        <v>1573</v>
      </c>
    </row>
    <row r="45" spans="2:34" ht="12">
      <c r="B45" s="359" t="s">
        <v>987</v>
      </c>
      <c r="C45" s="322">
        <v>513</v>
      </c>
      <c r="D45" s="322">
        <v>359</v>
      </c>
      <c r="E45" s="322">
        <v>216</v>
      </c>
      <c r="F45" s="322">
        <v>2</v>
      </c>
      <c r="G45" s="322">
        <v>2</v>
      </c>
      <c r="H45" s="350">
        <v>61</v>
      </c>
      <c r="I45" s="351">
        <v>38</v>
      </c>
      <c r="J45" s="351">
        <v>16</v>
      </c>
      <c r="K45" s="351">
        <v>7</v>
      </c>
      <c r="L45" s="322">
        <v>50</v>
      </c>
      <c r="M45" s="322">
        <v>2</v>
      </c>
      <c r="N45" s="322">
        <v>18</v>
      </c>
      <c r="O45" s="322">
        <v>9</v>
      </c>
      <c r="P45" s="322">
        <v>4</v>
      </c>
      <c r="Q45" s="322">
        <v>150</v>
      </c>
      <c r="R45" s="322">
        <v>24</v>
      </c>
      <c r="S45" s="352">
        <v>108</v>
      </c>
      <c r="T45" s="351">
        <v>100</v>
      </c>
      <c r="U45" s="323" t="s">
        <v>1862</v>
      </c>
      <c r="V45" s="322">
        <v>15</v>
      </c>
      <c r="W45" s="323">
        <v>2</v>
      </c>
      <c r="X45" s="322">
        <v>0</v>
      </c>
      <c r="Y45" s="323" t="s">
        <v>944</v>
      </c>
      <c r="Z45" s="323" t="s">
        <v>944</v>
      </c>
      <c r="AA45" s="360">
        <v>46.4</v>
      </c>
      <c r="AB45" s="356">
        <v>238</v>
      </c>
      <c r="AC45" s="357">
        <v>2254</v>
      </c>
      <c r="AD45" s="349">
        <v>1045</v>
      </c>
      <c r="AE45" s="351">
        <v>215</v>
      </c>
      <c r="AF45" s="322">
        <v>100</v>
      </c>
      <c r="AG45" s="358">
        <v>2504</v>
      </c>
      <c r="AH45" s="349">
        <v>1161</v>
      </c>
    </row>
    <row r="46" spans="2:34" ht="12">
      <c r="B46" s="359" t="s">
        <v>988</v>
      </c>
      <c r="C46" s="322">
        <v>447</v>
      </c>
      <c r="D46" s="322">
        <v>373</v>
      </c>
      <c r="E46" s="322">
        <v>331</v>
      </c>
      <c r="F46" s="322">
        <v>1</v>
      </c>
      <c r="G46" s="322">
        <v>1</v>
      </c>
      <c r="H46" s="350">
        <v>20</v>
      </c>
      <c r="I46" s="351">
        <v>11</v>
      </c>
      <c r="J46" s="351">
        <v>6</v>
      </c>
      <c r="K46" s="351">
        <v>3</v>
      </c>
      <c r="L46" s="322">
        <v>2</v>
      </c>
      <c r="M46" s="322">
        <v>14</v>
      </c>
      <c r="N46" s="322">
        <v>3</v>
      </c>
      <c r="O46" s="322">
        <v>1</v>
      </c>
      <c r="P46" s="323" t="s">
        <v>944</v>
      </c>
      <c r="Q46" s="322">
        <v>74</v>
      </c>
      <c r="R46" s="322">
        <v>47</v>
      </c>
      <c r="S46" s="352">
        <v>24</v>
      </c>
      <c r="T46" s="351">
        <v>23</v>
      </c>
      <c r="U46" s="322">
        <v>3</v>
      </c>
      <c r="V46" s="322">
        <v>3</v>
      </c>
      <c r="W46" s="323" t="s">
        <v>944</v>
      </c>
      <c r="X46" s="323" t="s">
        <v>944</v>
      </c>
      <c r="Y46" s="323" t="s">
        <v>944</v>
      </c>
      <c r="Z46" s="323" t="s">
        <v>944</v>
      </c>
      <c r="AA46" s="360">
        <v>46</v>
      </c>
      <c r="AB46" s="356">
        <v>206</v>
      </c>
      <c r="AC46" s="357">
        <v>3125</v>
      </c>
      <c r="AD46" s="349">
        <v>1488</v>
      </c>
      <c r="AE46" s="351">
        <v>171</v>
      </c>
      <c r="AF46" s="322">
        <v>79</v>
      </c>
      <c r="AG46" s="358">
        <v>4061</v>
      </c>
      <c r="AH46" s="349">
        <v>1867</v>
      </c>
    </row>
    <row r="47" spans="2:34" ht="12">
      <c r="B47" s="359" t="s">
        <v>989</v>
      </c>
      <c r="C47" s="322">
        <v>324</v>
      </c>
      <c r="D47" s="322">
        <v>289</v>
      </c>
      <c r="E47" s="322">
        <v>269</v>
      </c>
      <c r="F47" s="322">
        <v>1</v>
      </c>
      <c r="G47" s="322">
        <v>0</v>
      </c>
      <c r="H47" s="350">
        <v>13</v>
      </c>
      <c r="I47" s="351">
        <v>6</v>
      </c>
      <c r="J47" s="351">
        <v>5</v>
      </c>
      <c r="K47" s="351">
        <v>3</v>
      </c>
      <c r="L47" s="322">
        <v>2</v>
      </c>
      <c r="M47" s="322">
        <v>2</v>
      </c>
      <c r="N47" s="323" t="s">
        <v>944</v>
      </c>
      <c r="O47" s="322">
        <v>1</v>
      </c>
      <c r="P47" s="322">
        <v>0</v>
      </c>
      <c r="Q47" s="322">
        <v>35</v>
      </c>
      <c r="R47" s="322">
        <v>12</v>
      </c>
      <c r="S47" s="352">
        <v>6</v>
      </c>
      <c r="T47" s="351">
        <v>5</v>
      </c>
      <c r="U47" s="349">
        <v>17</v>
      </c>
      <c r="V47" s="351">
        <v>17</v>
      </c>
      <c r="W47" s="323" t="s">
        <v>944</v>
      </c>
      <c r="X47" s="323" t="s">
        <v>944</v>
      </c>
      <c r="Y47" s="323" t="s">
        <v>944</v>
      </c>
      <c r="Z47" s="323" t="s">
        <v>944</v>
      </c>
      <c r="AA47" s="360">
        <v>44.8</v>
      </c>
      <c r="AB47" s="356">
        <v>145</v>
      </c>
      <c r="AC47" s="357">
        <v>3635</v>
      </c>
      <c r="AD47" s="349">
        <v>1629</v>
      </c>
      <c r="AE47" s="351">
        <v>178</v>
      </c>
      <c r="AF47" s="322">
        <v>80</v>
      </c>
      <c r="AG47" s="358">
        <v>4740</v>
      </c>
      <c r="AH47" s="349">
        <v>2124</v>
      </c>
    </row>
    <row r="48" spans="2:34" ht="12">
      <c r="B48" s="359" t="s">
        <v>990</v>
      </c>
      <c r="C48" s="322">
        <v>862</v>
      </c>
      <c r="D48" s="322">
        <v>743</v>
      </c>
      <c r="E48" s="322">
        <v>697</v>
      </c>
      <c r="F48" s="322">
        <v>1</v>
      </c>
      <c r="G48" s="322">
        <v>1</v>
      </c>
      <c r="H48" s="350">
        <v>28</v>
      </c>
      <c r="I48" s="351">
        <v>11</v>
      </c>
      <c r="J48" s="351">
        <v>10</v>
      </c>
      <c r="K48" s="351">
        <v>7</v>
      </c>
      <c r="L48" s="322">
        <v>1</v>
      </c>
      <c r="M48" s="322">
        <v>14</v>
      </c>
      <c r="N48" s="323" t="s">
        <v>944</v>
      </c>
      <c r="O48" s="322">
        <v>0</v>
      </c>
      <c r="P48" s="323" t="s">
        <v>944</v>
      </c>
      <c r="Q48" s="322">
        <v>119</v>
      </c>
      <c r="R48" s="322">
        <v>4</v>
      </c>
      <c r="S48" s="352">
        <v>24</v>
      </c>
      <c r="T48" s="351">
        <v>21</v>
      </c>
      <c r="U48" s="349">
        <v>76</v>
      </c>
      <c r="V48" s="351">
        <v>74</v>
      </c>
      <c r="W48" s="323">
        <v>15</v>
      </c>
      <c r="X48" s="323">
        <v>15</v>
      </c>
      <c r="Y48" s="323" t="s">
        <v>944</v>
      </c>
      <c r="Z48" s="323" t="s">
        <v>944</v>
      </c>
      <c r="AA48" s="360">
        <v>43.3</v>
      </c>
      <c r="AB48" s="356">
        <v>373</v>
      </c>
      <c r="AC48" s="357">
        <v>5026</v>
      </c>
      <c r="AD48" s="349">
        <v>2176</v>
      </c>
      <c r="AE48" s="351">
        <v>207</v>
      </c>
      <c r="AF48" s="322">
        <v>89</v>
      </c>
      <c r="AG48" s="358">
        <v>4503</v>
      </c>
      <c r="AH48" s="349">
        <v>1950</v>
      </c>
    </row>
    <row r="49" spans="2:34" ht="12">
      <c r="B49" s="359" t="s">
        <v>991</v>
      </c>
      <c r="C49" s="322">
        <v>802</v>
      </c>
      <c r="D49" s="322">
        <v>738</v>
      </c>
      <c r="E49" s="322">
        <v>669</v>
      </c>
      <c r="F49" s="322">
        <v>2</v>
      </c>
      <c r="G49" s="322">
        <v>2</v>
      </c>
      <c r="H49" s="350">
        <v>41</v>
      </c>
      <c r="I49" s="351">
        <v>23</v>
      </c>
      <c r="J49" s="351">
        <v>11</v>
      </c>
      <c r="K49" s="351">
        <v>7</v>
      </c>
      <c r="L49" s="322">
        <v>15</v>
      </c>
      <c r="M49" s="322">
        <v>6</v>
      </c>
      <c r="N49" s="322">
        <v>1</v>
      </c>
      <c r="O49" s="322">
        <v>2</v>
      </c>
      <c r="P49" s="323" t="s">
        <v>1862</v>
      </c>
      <c r="Q49" s="322">
        <v>63</v>
      </c>
      <c r="R49" s="322">
        <v>19</v>
      </c>
      <c r="S49" s="352">
        <v>12</v>
      </c>
      <c r="T49" s="351">
        <v>10</v>
      </c>
      <c r="U49" s="349">
        <v>11</v>
      </c>
      <c r="V49" s="351">
        <v>11</v>
      </c>
      <c r="W49" s="323">
        <v>21</v>
      </c>
      <c r="X49" s="323">
        <v>15</v>
      </c>
      <c r="Y49" s="323" t="s">
        <v>944</v>
      </c>
      <c r="Z49" s="323" t="s">
        <v>944</v>
      </c>
      <c r="AA49" s="360">
        <v>45.9</v>
      </c>
      <c r="AB49" s="356">
        <v>368</v>
      </c>
      <c r="AC49" s="357">
        <v>5746</v>
      </c>
      <c r="AD49" s="349">
        <v>2640</v>
      </c>
      <c r="AE49" s="351">
        <v>201</v>
      </c>
      <c r="AF49" s="322">
        <v>92</v>
      </c>
      <c r="AG49" s="358">
        <v>4404</v>
      </c>
      <c r="AH49" s="349">
        <v>2024</v>
      </c>
    </row>
    <row r="50" spans="2:34" ht="12">
      <c r="B50" s="359" t="s">
        <v>992</v>
      </c>
      <c r="C50" s="322">
        <v>714</v>
      </c>
      <c r="D50" s="322">
        <v>614</v>
      </c>
      <c r="E50" s="322">
        <v>459</v>
      </c>
      <c r="F50" s="322">
        <v>2</v>
      </c>
      <c r="G50" s="322">
        <v>5</v>
      </c>
      <c r="H50" s="350">
        <v>69</v>
      </c>
      <c r="I50" s="351">
        <v>31</v>
      </c>
      <c r="J50" s="351">
        <v>24</v>
      </c>
      <c r="K50" s="351">
        <v>15</v>
      </c>
      <c r="L50" s="322">
        <v>60</v>
      </c>
      <c r="M50" s="322">
        <v>2</v>
      </c>
      <c r="N50" s="322">
        <v>9</v>
      </c>
      <c r="O50" s="322">
        <v>8</v>
      </c>
      <c r="P50" s="322">
        <v>1</v>
      </c>
      <c r="Q50" s="322">
        <v>99</v>
      </c>
      <c r="R50" s="322">
        <v>28</v>
      </c>
      <c r="S50" s="323" t="s">
        <v>1862</v>
      </c>
      <c r="T50" s="323" t="s">
        <v>1862</v>
      </c>
      <c r="U50" s="322">
        <v>61</v>
      </c>
      <c r="V50" s="351">
        <v>61</v>
      </c>
      <c r="W50" s="323">
        <v>9</v>
      </c>
      <c r="X50" s="323">
        <v>8</v>
      </c>
      <c r="Y50" s="322">
        <v>1</v>
      </c>
      <c r="Z50" s="323" t="s">
        <v>944</v>
      </c>
      <c r="AA50" s="360">
        <v>45.1</v>
      </c>
      <c r="AB50" s="356">
        <v>322</v>
      </c>
      <c r="AC50" s="357">
        <v>5411</v>
      </c>
      <c r="AD50" s="349">
        <v>2442</v>
      </c>
      <c r="AE50" s="351">
        <v>183</v>
      </c>
      <c r="AF50" s="322">
        <v>83</v>
      </c>
      <c r="AG50" s="358">
        <v>4354</v>
      </c>
      <c r="AH50" s="349">
        <v>1965</v>
      </c>
    </row>
    <row r="51" spans="2:34" ht="12">
      <c r="B51" s="359" t="s">
        <v>993</v>
      </c>
      <c r="C51" s="322">
        <v>477</v>
      </c>
      <c r="D51" s="322">
        <v>448</v>
      </c>
      <c r="E51" s="322">
        <v>309</v>
      </c>
      <c r="F51" s="322">
        <v>2</v>
      </c>
      <c r="G51" s="322">
        <v>1</v>
      </c>
      <c r="H51" s="350">
        <v>56</v>
      </c>
      <c r="I51" s="351">
        <v>40</v>
      </c>
      <c r="J51" s="351">
        <v>11</v>
      </c>
      <c r="K51" s="351">
        <v>5</v>
      </c>
      <c r="L51" s="322">
        <v>64</v>
      </c>
      <c r="M51" s="322">
        <v>3</v>
      </c>
      <c r="N51" s="322">
        <v>7</v>
      </c>
      <c r="O51" s="322">
        <v>6</v>
      </c>
      <c r="P51" s="323" t="s">
        <v>944</v>
      </c>
      <c r="Q51" s="322">
        <v>30</v>
      </c>
      <c r="R51" s="322">
        <v>8</v>
      </c>
      <c r="S51" s="323" t="s">
        <v>944</v>
      </c>
      <c r="T51" s="323" t="s">
        <v>944</v>
      </c>
      <c r="U51" s="322">
        <v>20</v>
      </c>
      <c r="V51" s="351">
        <v>20</v>
      </c>
      <c r="W51" s="323">
        <v>1</v>
      </c>
      <c r="X51" s="323" t="s">
        <v>944</v>
      </c>
      <c r="Y51" s="323" t="s">
        <v>944</v>
      </c>
      <c r="Z51" s="323" t="s">
        <v>944</v>
      </c>
      <c r="AA51" s="360">
        <v>48.8</v>
      </c>
      <c r="AB51" s="356">
        <v>233</v>
      </c>
      <c r="AC51" s="357">
        <v>4523</v>
      </c>
      <c r="AD51" s="349">
        <v>2209</v>
      </c>
      <c r="AE51" s="351">
        <v>206</v>
      </c>
      <c r="AF51" s="322">
        <v>100</v>
      </c>
      <c r="AG51" s="358">
        <v>3404</v>
      </c>
      <c r="AH51" s="349">
        <v>1663</v>
      </c>
    </row>
    <row r="52" spans="2:34" ht="12">
      <c r="B52" s="359" t="s">
        <v>994</v>
      </c>
      <c r="C52" s="322">
        <v>482</v>
      </c>
      <c r="D52" s="322">
        <v>446</v>
      </c>
      <c r="E52" s="322">
        <v>408</v>
      </c>
      <c r="F52" s="322">
        <v>4</v>
      </c>
      <c r="G52" s="322">
        <v>1</v>
      </c>
      <c r="H52" s="350">
        <v>24</v>
      </c>
      <c r="I52" s="351">
        <v>15</v>
      </c>
      <c r="J52" s="351">
        <v>7</v>
      </c>
      <c r="K52" s="351">
        <v>2</v>
      </c>
      <c r="L52" s="322">
        <v>5</v>
      </c>
      <c r="M52" s="322">
        <v>4</v>
      </c>
      <c r="N52" s="322">
        <v>0</v>
      </c>
      <c r="O52" s="322">
        <v>0</v>
      </c>
      <c r="P52" s="323" t="s">
        <v>944</v>
      </c>
      <c r="Q52" s="322">
        <v>36</v>
      </c>
      <c r="R52" s="322">
        <v>13</v>
      </c>
      <c r="S52" s="352">
        <v>1</v>
      </c>
      <c r="T52" s="352">
        <v>1</v>
      </c>
      <c r="U52" s="322">
        <v>6</v>
      </c>
      <c r="V52" s="322">
        <v>6</v>
      </c>
      <c r="W52" s="323">
        <v>16</v>
      </c>
      <c r="X52" s="323" t="s">
        <v>944</v>
      </c>
      <c r="Y52" s="323" t="s">
        <v>944</v>
      </c>
      <c r="Z52" s="323" t="s">
        <v>944</v>
      </c>
      <c r="AA52" s="360">
        <v>46.3</v>
      </c>
      <c r="AB52" s="356">
        <v>223</v>
      </c>
      <c r="AC52" s="357">
        <v>5709</v>
      </c>
      <c r="AD52" s="349">
        <v>2641</v>
      </c>
      <c r="AE52" s="351">
        <v>197</v>
      </c>
      <c r="AF52" s="322">
        <v>91</v>
      </c>
      <c r="AG52" s="358">
        <v>4337</v>
      </c>
      <c r="AH52" s="349">
        <v>2006</v>
      </c>
    </row>
    <row r="53" spans="2:34" ht="12">
      <c r="B53" s="359" t="s">
        <v>1829</v>
      </c>
      <c r="C53" s="322">
        <v>195</v>
      </c>
      <c r="D53" s="322">
        <v>182</v>
      </c>
      <c r="E53" s="322">
        <v>129</v>
      </c>
      <c r="F53" s="322">
        <v>1</v>
      </c>
      <c r="G53" s="322">
        <v>1</v>
      </c>
      <c r="H53" s="350">
        <v>29</v>
      </c>
      <c r="I53" s="351">
        <v>14</v>
      </c>
      <c r="J53" s="351">
        <v>11</v>
      </c>
      <c r="K53" s="351">
        <v>3</v>
      </c>
      <c r="L53" s="322">
        <v>19</v>
      </c>
      <c r="M53" s="322">
        <v>0</v>
      </c>
      <c r="N53" s="322">
        <v>0</v>
      </c>
      <c r="O53" s="322">
        <v>4</v>
      </c>
      <c r="P53" s="323" t="s">
        <v>944</v>
      </c>
      <c r="Q53" s="322">
        <v>13</v>
      </c>
      <c r="R53" s="322">
        <v>4</v>
      </c>
      <c r="S53" s="352">
        <v>4</v>
      </c>
      <c r="T53" s="352">
        <v>3</v>
      </c>
      <c r="U53" s="322">
        <v>0</v>
      </c>
      <c r="V53" s="323" t="s">
        <v>944</v>
      </c>
      <c r="W53" s="323">
        <v>5</v>
      </c>
      <c r="X53" s="322">
        <v>0</v>
      </c>
      <c r="Y53" s="322">
        <v>0</v>
      </c>
      <c r="Z53" s="323" t="s">
        <v>944</v>
      </c>
      <c r="AA53" s="360">
        <v>49.8</v>
      </c>
      <c r="AB53" s="356">
        <v>97</v>
      </c>
      <c r="AC53" s="357">
        <v>2422</v>
      </c>
      <c r="AD53" s="349">
        <v>1205</v>
      </c>
      <c r="AE53" s="351">
        <v>154</v>
      </c>
      <c r="AF53" s="322">
        <v>77</v>
      </c>
      <c r="AG53" s="358">
        <v>3406</v>
      </c>
      <c r="AH53" s="349">
        <v>1695</v>
      </c>
    </row>
    <row r="54" spans="2:34" ht="12">
      <c r="B54" s="359" t="s">
        <v>1830</v>
      </c>
      <c r="C54" s="322">
        <v>166</v>
      </c>
      <c r="D54" s="322">
        <v>105</v>
      </c>
      <c r="E54" s="322">
        <v>86</v>
      </c>
      <c r="F54" s="322">
        <v>1</v>
      </c>
      <c r="G54" s="322">
        <v>1</v>
      </c>
      <c r="H54" s="350">
        <v>14</v>
      </c>
      <c r="I54" s="351">
        <v>6</v>
      </c>
      <c r="J54" s="351">
        <v>4</v>
      </c>
      <c r="K54" s="351">
        <v>5</v>
      </c>
      <c r="L54" s="322">
        <v>1</v>
      </c>
      <c r="M54" s="322">
        <v>0</v>
      </c>
      <c r="N54" s="323" t="s">
        <v>944</v>
      </c>
      <c r="O54" s="322">
        <v>1</v>
      </c>
      <c r="P54" s="323" t="s">
        <v>944</v>
      </c>
      <c r="Q54" s="322">
        <v>61</v>
      </c>
      <c r="R54" s="322">
        <v>19</v>
      </c>
      <c r="S54" s="322">
        <v>4</v>
      </c>
      <c r="T54" s="322">
        <v>4</v>
      </c>
      <c r="U54" s="349">
        <v>36</v>
      </c>
      <c r="V54" s="351">
        <v>33</v>
      </c>
      <c r="W54" s="323">
        <v>2</v>
      </c>
      <c r="X54" s="323">
        <v>2</v>
      </c>
      <c r="Y54" s="323" t="s">
        <v>944</v>
      </c>
      <c r="Z54" s="323" t="s">
        <v>944</v>
      </c>
      <c r="AA54" s="360">
        <v>36.4</v>
      </c>
      <c r="AB54" s="356">
        <v>61</v>
      </c>
      <c r="AC54" s="357">
        <v>1684</v>
      </c>
      <c r="AD54" s="349">
        <v>613</v>
      </c>
      <c r="AE54" s="351">
        <v>169</v>
      </c>
      <c r="AF54" s="322">
        <v>61</v>
      </c>
      <c r="AG54" s="358">
        <v>2473</v>
      </c>
      <c r="AH54" s="349">
        <v>900</v>
      </c>
    </row>
    <row r="55" spans="2:34" ht="12">
      <c r="B55" s="359" t="s">
        <v>1831</v>
      </c>
      <c r="C55" s="322">
        <v>844</v>
      </c>
      <c r="D55" s="322">
        <v>667</v>
      </c>
      <c r="E55" s="322">
        <v>488</v>
      </c>
      <c r="F55" s="322">
        <v>2</v>
      </c>
      <c r="G55" s="322">
        <v>3</v>
      </c>
      <c r="H55" s="350">
        <v>154</v>
      </c>
      <c r="I55" s="351">
        <v>88</v>
      </c>
      <c r="J55" s="351">
        <v>31</v>
      </c>
      <c r="K55" s="351">
        <v>35</v>
      </c>
      <c r="L55" s="322">
        <v>12</v>
      </c>
      <c r="M55" s="322">
        <v>8</v>
      </c>
      <c r="N55" s="322">
        <v>0</v>
      </c>
      <c r="O55" s="322">
        <v>1</v>
      </c>
      <c r="P55" s="322">
        <v>1</v>
      </c>
      <c r="Q55" s="322">
        <v>176</v>
      </c>
      <c r="R55" s="322">
        <v>24</v>
      </c>
      <c r="S55" s="352">
        <v>6</v>
      </c>
      <c r="T55" s="351">
        <v>6</v>
      </c>
      <c r="U55" s="349">
        <v>141</v>
      </c>
      <c r="V55" s="351">
        <v>141</v>
      </c>
      <c r="W55" s="323">
        <v>4</v>
      </c>
      <c r="X55" s="323">
        <v>4</v>
      </c>
      <c r="Y55" s="323" t="s">
        <v>944</v>
      </c>
      <c r="Z55" s="323" t="s">
        <v>944</v>
      </c>
      <c r="AA55" s="360">
        <v>44.1</v>
      </c>
      <c r="AB55" s="356">
        <v>372</v>
      </c>
      <c r="AC55" s="357">
        <v>3741</v>
      </c>
      <c r="AD55" s="349">
        <v>1649</v>
      </c>
      <c r="AE55" s="351">
        <v>217</v>
      </c>
      <c r="AF55" s="322">
        <v>96</v>
      </c>
      <c r="AG55" s="358">
        <v>3442</v>
      </c>
      <c r="AH55" s="349">
        <v>1517</v>
      </c>
    </row>
    <row r="56" spans="2:34" ht="12">
      <c r="B56" s="359" t="s">
        <v>1832</v>
      </c>
      <c r="C56" s="322">
        <v>267</v>
      </c>
      <c r="D56" s="322">
        <v>231</v>
      </c>
      <c r="E56" s="322">
        <v>202</v>
      </c>
      <c r="F56" s="322">
        <v>1</v>
      </c>
      <c r="G56" s="322">
        <v>1</v>
      </c>
      <c r="H56" s="350">
        <v>17</v>
      </c>
      <c r="I56" s="351">
        <v>8</v>
      </c>
      <c r="J56" s="351">
        <v>6</v>
      </c>
      <c r="K56" s="351">
        <v>3</v>
      </c>
      <c r="L56" s="322">
        <v>6</v>
      </c>
      <c r="M56" s="322">
        <v>4</v>
      </c>
      <c r="N56" s="323" t="s">
        <v>944</v>
      </c>
      <c r="O56" s="322">
        <v>1</v>
      </c>
      <c r="P56" s="323" t="s">
        <v>944</v>
      </c>
      <c r="Q56" s="322">
        <v>36</v>
      </c>
      <c r="R56" s="322">
        <v>8</v>
      </c>
      <c r="S56" s="352">
        <v>17</v>
      </c>
      <c r="T56" s="351">
        <v>15</v>
      </c>
      <c r="U56" s="349">
        <v>11</v>
      </c>
      <c r="V56" s="351">
        <v>11</v>
      </c>
      <c r="W56" s="322">
        <v>0</v>
      </c>
      <c r="X56" s="322">
        <v>0</v>
      </c>
      <c r="Y56" s="323" t="s">
        <v>944</v>
      </c>
      <c r="Z56" s="323" t="s">
        <v>944</v>
      </c>
      <c r="AA56" s="360">
        <v>46.3</v>
      </c>
      <c r="AB56" s="356">
        <v>124</v>
      </c>
      <c r="AC56" s="357">
        <v>3208</v>
      </c>
      <c r="AD56" s="349">
        <v>1487</v>
      </c>
      <c r="AE56" s="351">
        <v>155</v>
      </c>
      <c r="AF56" s="322">
        <v>72</v>
      </c>
      <c r="AG56" s="358">
        <v>3857</v>
      </c>
      <c r="AH56" s="349">
        <v>1788</v>
      </c>
    </row>
    <row r="57" spans="2:34" ht="12">
      <c r="B57" s="359" t="s">
        <v>1833</v>
      </c>
      <c r="C57" s="322">
        <v>201</v>
      </c>
      <c r="D57" s="322">
        <v>185</v>
      </c>
      <c r="E57" s="322">
        <v>164</v>
      </c>
      <c r="F57" s="322">
        <v>1</v>
      </c>
      <c r="G57" s="322">
        <v>1</v>
      </c>
      <c r="H57" s="350">
        <v>11</v>
      </c>
      <c r="I57" s="351">
        <v>6</v>
      </c>
      <c r="J57" s="351">
        <v>3</v>
      </c>
      <c r="K57" s="351">
        <v>2</v>
      </c>
      <c r="L57" s="322">
        <v>5</v>
      </c>
      <c r="M57" s="322">
        <v>2</v>
      </c>
      <c r="N57" s="323" t="s">
        <v>944</v>
      </c>
      <c r="O57" s="322">
        <v>2</v>
      </c>
      <c r="P57" s="322">
        <v>0</v>
      </c>
      <c r="Q57" s="322">
        <v>15</v>
      </c>
      <c r="R57" s="322">
        <v>6</v>
      </c>
      <c r="S57" s="352">
        <v>8</v>
      </c>
      <c r="T57" s="351">
        <v>7</v>
      </c>
      <c r="U57" s="322">
        <v>1</v>
      </c>
      <c r="V57" s="349">
        <v>1</v>
      </c>
      <c r="W57" s="322">
        <v>0</v>
      </c>
      <c r="X57" s="322">
        <v>0</v>
      </c>
      <c r="Y57" s="323" t="s">
        <v>944</v>
      </c>
      <c r="Z57" s="323" t="s">
        <v>944</v>
      </c>
      <c r="AA57" s="360">
        <v>47.4</v>
      </c>
      <c r="AB57" s="356">
        <v>95</v>
      </c>
      <c r="AC57" s="357">
        <v>3020</v>
      </c>
      <c r="AD57" s="349">
        <v>1432</v>
      </c>
      <c r="AE57" s="351">
        <v>166</v>
      </c>
      <c r="AF57" s="322">
        <v>79</v>
      </c>
      <c r="AG57" s="358">
        <v>3908</v>
      </c>
      <c r="AH57" s="349">
        <v>1854</v>
      </c>
    </row>
    <row r="58" spans="2:34" ht="12">
      <c r="B58" s="364" t="s">
        <v>1834</v>
      </c>
      <c r="C58" s="365">
        <v>338</v>
      </c>
      <c r="D58" s="365">
        <v>255</v>
      </c>
      <c r="E58" s="365">
        <v>233</v>
      </c>
      <c r="F58" s="365">
        <v>2</v>
      </c>
      <c r="G58" s="365">
        <v>1</v>
      </c>
      <c r="H58" s="366">
        <v>14</v>
      </c>
      <c r="I58" s="367">
        <v>7</v>
      </c>
      <c r="J58" s="367">
        <v>5</v>
      </c>
      <c r="K58" s="367">
        <v>2</v>
      </c>
      <c r="L58" s="365">
        <v>4</v>
      </c>
      <c r="M58" s="365">
        <v>1</v>
      </c>
      <c r="N58" s="368" t="s">
        <v>944</v>
      </c>
      <c r="O58" s="365">
        <v>1</v>
      </c>
      <c r="P58" s="368" t="s">
        <v>944</v>
      </c>
      <c r="Q58" s="365">
        <v>82</v>
      </c>
      <c r="R58" s="365">
        <v>7</v>
      </c>
      <c r="S58" s="365">
        <v>6</v>
      </c>
      <c r="T58" s="365">
        <v>7</v>
      </c>
      <c r="U58" s="369">
        <v>65</v>
      </c>
      <c r="V58" s="367">
        <v>64</v>
      </c>
      <c r="W58" s="368">
        <v>4</v>
      </c>
      <c r="X58" s="368" t="s">
        <v>944</v>
      </c>
      <c r="Y58" s="368">
        <f>X64</f>
        <v>0</v>
      </c>
      <c r="Z58" s="368" t="s">
        <v>944</v>
      </c>
      <c r="AA58" s="370">
        <v>39.8</v>
      </c>
      <c r="AB58" s="371">
        <v>135</v>
      </c>
      <c r="AC58" s="372">
        <v>3379</v>
      </c>
      <c r="AD58" s="369">
        <v>1346</v>
      </c>
      <c r="AE58" s="367">
        <v>180</v>
      </c>
      <c r="AF58" s="365">
        <v>72</v>
      </c>
      <c r="AG58" s="373">
        <v>4077</v>
      </c>
      <c r="AH58" s="369">
        <v>1624</v>
      </c>
    </row>
    <row r="59" spans="2:34" ht="12">
      <c r="B59" s="374" t="s">
        <v>1863</v>
      </c>
      <c r="D59" s="375"/>
      <c r="E59" s="375"/>
      <c r="F59" s="375"/>
      <c r="G59" s="375"/>
      <c r="H59" s="375"/>
      <c r="I59" s="279"/>
      <c r="X59" s="376"/>
      <c r="Y59" s="377"/>
      <c r="Z59" s="376"/>
      <c r="AA59" s="376"/>
      <c r="AB59" s="376"/>
      <c r="AC59" s="376"/>
      <c r="AD59" s="376"/>
      <c r="AE59" s="376"/>
      <c r="AF59" s="376"/>
      <c r="AG59" s="376"/>
      <c r="AH59" s="376"/>
    </row>
    <row r="60" spans="3:34" ht="12">
      <c r="C60" s="84"/>
      <c r="D60" s="84"/>
      <c r="E60" s="84"/>
      <c r="F60" s="84"/>
      <c r="G60" s="84"/>
      <c r="H60" s="84"/>
      <c r="X60" s="376"/>
      <c r="Y60" s="377"/>
      <c r="Z60" s="376"/>
      <c r="AA60" s="376"/>
      <c r="AB60" s="376"/>
      <c r="AC60" s="376"/>
      <c r="AD60" s="376"/>
      <c r="AE60" s="376"/>
      <c r="AF60" s="376"/>
      <c r="AG60" s="376"/>
      <c r="AH60" s="376"/>
    </row>
    <row r="61" spans="25:34" ht="12">
      <c r="Y61" s="377"/>
      <c r="Z61" s="376"/>
      <c r="AA61" s="376"/>
      <c r="AB61" s="376"/>
      <c r="AC61" s="376"/>
      <c r="AD61" s="376"/>
      <c r="AE61" s="376"/>
      <c r="AF61" s="376"/>
      <c r="AG61" s="376"/>
      <c r="AH61" s="376"/>
    </row>
    <row r="62" spans="25:34" ht="12">
      <c r="Y62" s="377"/>
      <c r="Z62" s="376"/>
      <c r="AA62" s="376"/>
      <c r="AB62" s="376"/>
      <c r="AC62" s="376"/>
      <c r="AD62" s="376"/>
      <c r="AE62" s="376"/>
      <c r="AF62" s="376"/>
      <c r="AG62" s="376"/>
      <c r="AH62" s="376"/>
    </row>
    <row r="63" spans="25:34" ht="12">
      <c r="Y63" s="376"/>
      <c r="Z63" s="376"/>
      <c r="AA63" s="376"/>
      <c r="AB63" s="376"/>
      <c r="AC63" s="376"/>
      <c r="AD63" s="376"/>
      <c r="AE63" s="376"/>
      <c r="AF63" s="376"/>
      <c r="AG63" s="376"/>
      <c r="AH63" s="376"/>
    </row>
    <row r="64" spans="25:34" ht="12">
      <c r="Y64" s="376"/>
      <c r="Z64" s="376"/>
      <c r="AA64" s="376"/>
      <c r="AB64" s="376"/>
      <c r="AC64" s="376"/>
      <c r="AD64" s="376"/>
      <c r="AE64" s="376"/>
      <c r="AF64" s="376"/>
      <c r="AG64" s="376"/>
      <c r="AH64" s="376"/>
    </row>
    <row r="65" spans="25:34" ht="12">
      <c r="Y65" s="376"/>
      <c r="Z65" s="376"/>
      <c r="AA65" s="376"/>
      <c r="AB65" s="376"/>
      <c r="AC65" s="376"/>
      <c r="AD65" s="376"/>
      <c r="AE65" s="376"/>
      <c r="AF65" s="376"/>
      <c r="AG65" s="376"/>
      <c r="AH65" s="376"/>
    </row>
    <row r="66" spans="25:34" ht="12">
      <c r="Y66" s="376"/>
      <c r="Z66" s="376"/>
      <c r="AA66" s="376"/>
      <c r="AB66" s="376"/>
      <c r="AC66" s="376"/>
      <c r="AD66" s="376"/>
      <c r="AE66" s="376"/>
      <c r="AF66" s="376"/>
      <c r="AG66" s="376"/>
      <c r="AH66" s="376"/>
    </row>
    <row r="67" spans="25:34" ht="12">
      <c r="Y67" s="376"/>
      <c r="Z67" s="376"/>
      <c r="AA67" s="376"/>
      <c r="AB67" s="376"/>
      <c r="AC67" s="376"/>
      <c r="AD67" s="376"/>
      <c r="AE67" s="376"/>
      <c r="AF67" s="376"/>
      <c r="AG67" s="376"/>
      <c r="AH67" s="376"/>
    </row>
    <row r="68" spans="25:34" ht="12">
      <c r="Y68" s="376"/>
      <c r="Z68" s="376"/>
      <c r="AA68" s="376"/>
      <c r="AB68" s="376"/>
      <c r="AC68" s="376"/>
      <c r="AD68" s="376"/>
      <c r="AE68" s="376"/>
      <c r="AF68" s="376"/>
      <c r="AG68" s="376"/>
      <c r="AH68" s="376"/>
    </row>
    <row r="69" spans="25:34" ht="12">
      <c r="Y69" s="376"/>
      <c r="Z69" s="376"/>
      <c r="AA69" s="376"/>
      <c r="AB69" s="376"/>
      <c r="AC69" s="376"/>
      <c r="AD69" s="376"/>
      <c r="AE69" s="376"/>
      <c r="AF69" s="376"/>
      <c r="AG69" s="376"/>
      <c r="AH69" s="376"/>
    </row>
    <row r="70" spans="25:34" ht="12">
      <c r="Y70" s="376"/>
      <c r="Z70" s="376"/>
      <c r="AA70" s="376"/>
      <c r="AB70" s="376"/>
      <c r="AC70" s="376"/>
      <c r="AD70" s="376"/>
      <c r="AE70" s="376"/>
      <c r="AF70" s="376"/>
      <c r="AG70" s="376"/>
      <c r="AH70" s="376"/>
    </row>
    <row r="71" spans="25:34" ht="12">
      <c r="Y71" s="376"/>
      <c r="Z71" s="376"/>
      <c r="AA71" s="376"/>
      <c r="AB71" s="376"/>
      <c r="AC71" s="376"/>
      <c r="AD71" s="376"/>
      <c r="AE71" s="376"/>
      <c r="AF71" s="376"/>
      <c r="AG71" s="376"/>
      <c r="AH71" s="376"/>
    </row>
    <row r="72" spans="25:34" ht="12">
      <c r="Y72" s="376"/>
      <c r="Z72" s="376"/>
      <c r="AA72" s="376"/>
      <c r="AB72" s="376"/>
      <c r="AC72" s="376"/>
      <c r="AD72" s="376"/>
      <c r="AE72" s="376"/>
      <c r="AF72" s="376"/>
      <c r="AG72" s="376"/>
      <c r="AH72" s="376"/>
    </row>
    <row r="73" spans="25:34" ht="12">
      <c r="Y73" s="376"/>
      <c r="Z73" s="376"/>
      <c r="AA73" s="376"/>
      <c r="AB73" s="376"/>
      <c r="AC73" s="376"/>
      <c r="AD73" s="376"/>
      <c r="AE73" s="376"/>
      <c r="AF73" s="376"/>
      <c r="AG73" s="376"/>
      <c r="AH73" s="376"/>
    </row>
    <row r="74" spans="25:34" ht="12">
      <c r="Y74" s="376"/>
      <c r="Z74" s="376"/>
      <c r="AA74" s="376"/>
      <c r="AB74" s="376"/>
      <c r="AC74" s="376"/>
      <c r="AD74" s="376"/>
      <c r="AE74" s="376"/>
      <c r="AF74" s="376"/>
      <c r="AG74" s="376"/>
      <c r="AH74" s="376"/>
    </row>
    <row r="75" spans="25:34" ht="12">
      <c r="Y75" s="376"/>
      <c r="Z75" s="376"/>
      <c r="AA75" s="376"/>
      <c r="AB75" s="376"/>
      <c r="AC75" s="376"/>
      <c r="AD75" s="376"/>
      <c r="AE75" s="376"/>
      <c r="AF75" s="376"/>
      <c r="AG75" s="376"/>
      <c r="AH75" s="376"/>
    </row>
    <row r="76" spans="25:34" ht="12">
      <c r="Y76" s="376"/>
      <c r="Z76" s="376"/>
      <c r="AA76" s="376"/>
      <c r="AB76" s="376"/>
      <c r="AC76" s="376"/>
      <c r="AD76" s="376"/>
      <c r="AE76" s="376"/>
      <c r="AF76" s="376"/>
      <c r="AG76" s="376"/>
      <c r="AH76" s="376"/>
    </row>
    <row r="77" spans="25:34" ht="12">
      <c r="Y77" s="376"/>
      <c r="Z77" s="376"/>
      <c r="AA77" s="376"/>
      <c r="AB77" s="376"/>
      <c r="AC77" s="376"/>
      <c r="AD77" s="376"/>
      <c r="AE77" s="376"/>
      <c r="AF77" s="376"/>
      <c r="AG77" s="376"/>
      <c r="AH77" s="376"/>
    </row>
    <row r="78" spans="25:34" ht="12">
      <c r="Y78" s="376"/>
      <c r="Z78" s="376"/>
      <c r="AA78" s="376"/>
      <c r="AB78" s="376"/>
      <c r="AC78" s="376"/>
      <c r="AD78" s="376"/>
      <c r="AE78" s="376"/>
      <c r="AF78" s="376"/>
      <c r="AG78" s="376"/>
      <c r="AH78" s="376"/>
    </row>
    <row r="79" spans="25:34" ht="12">
      <c r="Y79" s="376"/>
      <c r="Z79" s="376"/>
      <c r="AA79" s="376"/>
      <c r="AB79" s="376"/>
      <c r="AC79" s="376"/>
      <c r="AD79" s="376"/>
      <c r="AE79" s="376"/>
      <c r="AF79" s="376"/>
      <c r="AG79" s="376"/>
      <c r="AH79" s="376"/>
    </row>
    <row r="80" spans="25:34" ht="12">
      <c r="Y80" s="376"/>
      <c r="Z80" s="376"/>
      <c r="AA80" s="376"/>
      <c r="AB80" s="376"/>
      <c r="AC80" s="376"/>
      <c r="AD80" s="376"/>
      <c r="AE80" s="376"/>
      <c r="AF80" s="376"/>
      <c r="AG80" s="376"/>
      <c r="AH80" s="376"/>
    </row>
    <row r="81" spans="25:34" ht="12">
      <c r="Y81" s="376"/>
      <c r="Z81" s="376"/>
      <c r="AA81" s="376"/>
      <c r="AB81" s="376"/>
      <c r="AC81" s="376"/>
      <c r="AD81" s="376"/>
      <c r="AE81" s="376"/>
      <c r="AF81" s="376"/>
      <c r="AG81" s="376"/>
      <c r="AH81" s="376"/>
    </row>
    <row r="82" spans="25:34" ht="12">
      <c r="Y82" s="376"/>
      <c r="Z82" s="376"/>
      <c r="AA82" s="376"/>
      <c r="AB82" s="376"/>
      <c r="AC82" s="376"/>
      <c r="AD82" s="376"/>
      <c r="AE82" s="376"/>
      <c r="AF82" s="376"/>
      <c r="AG82" s="376"/>
      <c r="AH82" s="376"/>
    </row>
    <row r="83" spans="25:34" ht="12">
      <c r="Y83" s="376"/>
      <c r="Z83" s="376"/>
      <c r="AA83" s="376"/>
      <c r="AB83" s="376"/>
      <c r="AC83" s="376"/>
      <c r="AD83" s="376"/>
      <c r="AE83" s="376"/>
      <c r="AF83" s="376"/>
      <c r="AG83" s="376"/>
      <c r="AH83" s="376"/>
    </row>
    <row r="84" spans="25:34" ht="12">
      <c r="Y84" s="376"/>
      <c r="Z84" s="376"/>
      <c r="AA84" s="376"/>
      <c r="AB84" s="376"/>
      <c r="AC84" s="376"/>
      <c r="AD84" s="376"/>
      <c r="AE84" s="376"/>
      <c r="AF84" s="376"/>
      <c r="AG84" s="376"/>
      <c r="AH84" s="376"/>
    </row>
    <row r="85" spans="25:34" ht="12">
      <c r="Y85" s="376"/>
      <c r="Z85" s="376"/>
      <c r="AA85" s="376"/>
      <c r="AB85" s="376"/>
      <c r="AC85" s="376"/>
      <c r="AD85" s="376"/>
      <c r="AE85" s="376"/>
      <c r="AF85" s="376"/>
      <c r="AG85" s="376"/>
      <c r="AH85" s="376"/>
    </row>
    <row r="86" spans="25:34" ht="12">
      <c r="Y86" s="376"/>
      <c r="Z86" s="376"/>
      <c r="AA86" s="376"/>
      <c r="AB86" s="376"/>
      <c r="AC86" s="376"/>
      <c r="AD86" s="376"/>
      <c r="AE86" s="376"/>
      <c r="AF86" s="376"/>
      <c r="AG86" s="376"/>
      <c r="AH86" s="376"/>
    </row>
    <row r="87" spans="25:34" ht="12">
      <c r="Y87" s="376"/>
      <c r="Z87" s="376"/>
      <c r="AA87" s="376"/>
      <c r="AB87" s="376"/>
      <c r="AC87" s="376"/>
      <c r="AD87" s="376"/>
      <c r="AE87" s="376"/>
      <c r="AF87" s="376"/>
      <c r="AG87" s="376"/>
      <c r="AH87" s="376"/>
    </row>
    <row r="88" spans="25:34" ht="12">
      <c r="Y88" s="376"/>
      <c r="Z88" s="376"/>
      <c r="AA88" s="376"/>
      <c r="AB88" s="376"/>
      <c r="AC88" s="376"/>
      <c r="AD88" s="376"/>
      <c r="AE88" s="376"/>
      <c r="AF88" s="376"/>
      <c r="AG88" s="376"/>
      <c r="AH88" s="376"/>
    </row>
    <row r="89" spans="25:34" ht="12">
      <c r="Y89" s="376"/>
      <c r="Z89" s="376"/>
      <c r="AA89" s="376"/>
      <c r="AB89" s="376"/>
      <c r="AC89" s="376"/>
      <c r="AD89" s="376"/>
      <c r="AE89" s="376"/>
      <c r="AF89" s="376"/>
      <c r="AG89" s="376"/>
      <c r="AH89" s="376"/>
    </row>
    <row r="90" spans="25:34" ht="12">
      <c r="Y90" s="376"/>
      <c r="Z90" s="376"/>
      <c r="AA90" s="376"/>
      <c r="AB90" s="376"/>
      <c r="AC90" s="376"/>
      <c r="AD90" s="376"/>
      <c r="AE90" s="376"/>
      <c r="AF90" s="376"/>
      <c r="AG90" s="376"/>
      <c r="AH90" s="376"/>
    </row>
    <row r="91" spans="25:34" ht="12">
      <c r="Y91" s="376"/>
      <c r="Z91" s="376"/>
      <c r="AA91" s="376"/>
      <c r="AB91" s="376"/>
      <c r="AC91" s="376"/>
      <c r="AD91" s="376"/>
      <c r="AE91" s="376"/>
      <c r="AF91" s="376"/>
      <c r="AG91" s="376"/>
      <c r="AH91" s="376"/>
    </row>
    <row r="92" spans="25:34" ht="12">
      <c r="Y92" s="376"/>
      <c r="Z92" s="376"/>
      <c r="AA92" s="376"/>
      <c r="AB92" s="376"/>
      <c r="AC92" s="376"/>
      <c r="AD92" s="376"/>
      <c r="AE92" s="376"/>
      <c r="AF92" s="376"/>
      <c r="AG92" s="376"/>
      <c r="AH92" s="376"/>
    </row>
    <row r="93" spans="25:34" ht="12">
      <c r="Y93" s="376"/>
      <c r="Z93" s="376"/>
      <c r="AA93" s="376"/>
      <c r="AB93" s="376"/>
      <c r="AC93" s="376"/>
      <c r="AD93" s="376"/>
      <c r="AE93" s="376"/>
      <c r="AF93" s="376"/>
      <c r="AG93" s="376"/>
      <c r="AH93" s="376"/>
    </row>
    <row r="94" spans="25:34" ht="12">
      <c r="Y94" s="376"/>
      <c r="Z94" s="376"/>
      <c r="AA94" s="376"/>
      <c r="AB94" s="376"/>
      <c r="AC94" s="376"/>
      <c r="AD94" s="376"/>
      <c r="AE94" s="376"/>
      <c r="AF94" s="376"/>
      <c r="AG94" s="376"/>
      <c r="AH94" s="376"/>
    </row>
    <row r="95" spans="25:34" ht="12">
      <c r="Y95" s="376"/>
      <c r="Z95" s="376"/>
      <c r="AA95" s="376"/>
      <c r="AB95" s="376"/>
      <c r="AC95" s="376"/>
      <c r="AD95" s="376"/>
      <c r="AE95" s="376"/>
      <c r="AF95" s="376"/>
      <c r="AG95" s="376"/>
      <c r="AH95" s="376"/>
    </row>
    <row r="96" spans="25:34" ht="12">
      <c r="Y96" s="376"/>
      <c r="Z96" s="376"/>
      <c r="AA96" s="376"/>
      <c r="AB96" s="376"/>
      <c r="AC96" s="376"/>
      <c r="AD96" s="376"/>
      <c r="AE96" s="376"/>
      <c r="AF96" s="376"/>
      <c r="AG96" s="376"/>
      <c r="AH96" s="376"/>
    </row>
    <row r="97" spans="25:34" ht="12">
      <c r="Y97" s="376"/>
      <c r="Z97" s="376"/>
      <c r="AA97" s="376"/>
      <c r="AB97" s="376"/>
      <c r="AC97" s="376"/>
      <c r="AD97" s="376"/>
      <c r="AE97" s="376"/>
      <c r="AF97" s="376"/>
      <c r="AG97" s="376"/>
      <c r="AH97" s="376"/>
    </row>
    <row r="98" spans="25:34" ht="12">
      <c r="Y98" s="376"/>
      <c r="Z98" s="376"/>
      <c r="AA98" s="376"/>
      <c r="AB98" s="376"/>
      <c r="AC98" s="376"/>
      <c r="AD98" s="376"/>
      <c r="AE98" s="376"/>
      <c r="AF98" s="376"/>
      <c r="AG98" s="376"/>
      <c r="AH98" s="376"/>
    </row>
    <row r="99" spans="25:34" ht="12">
      <c r="Y99" s="376"/>
      <c r="Z99" s="376"/>
      <c r="AA99" s="376"/>
      <c r="AB99" s="376"/>
      <c r="AC99" s="376"/>
      <c r="AD99" s="376"/>
      <c r="AE99" s="376"/>
      <c r="AF99" s="376"/>
      <c r="AG99" s="376"/>
      <c r="AH99" s="376"/>
    </row>
    <row r="100" spans="25:34" ht="12">
      <c r="Y100" s="376"/>
      <c r="Z100" s="376"/>
      <c r="AA100" s="376"/>
      <c r="AB100" s="376"/>
      <c r="AC100" s="376"/>
      <c r="AD100" s="376"/>
      <c r="AE100" s="376"/>
      <c r="AF100" s="376"/>
      <c r="AG100" s="376"/>
      <c r="AH100" s="376"/>
    </row>
    <row r="101" spans="25:34" ht="12">
      <c r="Y101" s="376"/>
      <c r="Z101" s="376"/>
      <c r="AA101" s="376"/>
      <c r="AB101" s="376"/>
      <c r="AC101" s="376"/>
      <c r="AD101" s="376"/>
      <c r="AE101" s="376"/>
      <c r="AF101" s="376"/>
      <c r="AG101" s="376"/>
      <c r="AH101" s="376"/>
    </row>
    <row r="102" spans="25:34" ht="12">
      <c r="Y102" s="376"/>
      <c r="Z102" s="376"/>
      <c r="AA102" s="376"/>
      <c r="AB102" s="376"/>
      <c r="AC102" s="376"/>
      <c r="AD102" s="376"/>
      <c r="AE102" s="376"/>
      <c r="AF102" s="376"/>
      <c r="AG102" s="376"/>
      <c r="AH102" s="376"/>
    </row>
    <row r="103" spans="25:34" ht="12">
      <c r="Y103" s="376"/>
      <c r="Z103" s="376"/>
      <c r="AA103" s="376"/>
      <c r="AB103" s="376"/>
      <c r="AC103" s="376"/>
      <c r="AD103" s="376"/>
      <c r="AE103" s="376"/>
      <c r="AF103" s="376"/>
      <c r="AG103" s="376"/>
      <c r="AH103" s="376"/>
    </row>
    <row r="104" spans="25:34" ht="12">
      <c r="Y104" s="376"/>
      <c r="Z104" s="376"/>
      <c r="AA104" s="376"/>
      <c r="AB104" s="376"/>
      <c r="AC104" s="376"/>
      <c r="AD104" s="376"/>
      <c r="AE104" s="376"/>
      <c r="AF104" s="376"/>
      <c r="AG104" s="376"/>
      <c r="AH104" s="376"/>
    </row>
    <row r="105" spans="25:34" ht="12">
      <c r="Y105" s="376"/>
      <c r="Z105" s="376"/>
      <c r="AA105" s="376"/>
      <c r="AB105" s="376"/>
      <c r="AC105" s="376"/>
      <c r="AD105" s="376"/>
      <c r="AE105" s="376"/>
      <c r="AF105" s="376"/>
      <c r="AG105" s="376"/>
      <c r="AH105" s="376"/>
    </row>
    <row r="106" spans="25:34" ht="12">
      <c r="Y106" s="376"/>
      <c r="Z106" s="376"/>
      <c r="AA106" s="376"/>
      <c r="AB106" s="376"/>
      <c r="AC106" s="376"/>
      <c r="AD106" s="376"/>
      <c r="AE106" s="376"/>
      <c r="AF106" s="376"/>
      <c r="AG106" s="376"/>
      <c r="AH106" s="376"/>
    </row>
    <row r="107" spans="25:34" ht="12">
      <c r="Y107" s="376"/>
      <c r="Z107" s="376"/>
      <c r="AA107" s="376"/>
      <c r="AB107" s="376"/>
      <c r="AC107" s="376"/>
      <c r="AD107" s="376"/>
      <c r="AE107" s="376"/>
      <c r="AF107" s="376"/>
      <c r="AG107" s="376"/>
      <c r="AH107" s="376"/>
    </row>
    <row r="108" spans="25:34" ht="12">
      <c r="Y108" s="376"/>
      <c r="Z108" s="376"/>
      <c r="AA108" s="376"/>
      <c r="AB108" s="376"/>
      <c r="AC108" s="376"/>
      <c r="AD108" s="376"/>
      <c r="AE108" s="376"/>
      <c r="AF108" s="376"/>
      <c r="AG108" s="376"/>
      <c r="AH108" s="376"/>
    </row>
    <row r="109" spans="25:34" ht="12">
      <c r="Y109" s="376"/>
      <c r="Z109" s="376"/>
      <c r="AA109" s="376"/>
      <c r="AB109" s="376"/>
      <c r="AC109" s="376"/>
      <c r="AD109" s="376"/>
      <c r="AE109" s="376"/>
      <c r="AF109" s="376"/>
      <c r="AG109" s="376"/>
      <c r="AH109" s="376"/>
    </row>
    <row r="110" spans="25:34" ht="12">
      <c r="Y110" s="376"/>
      <c r="Z110" s="376"/>
      <c r="AA110" s="376"/>
      <c r="AB110" s="376"/>
      <c r="AC110" s="376"/>
      <c r="AD110" s="376"/>
      <c r="AE110" s="376"/>
      <c r="AF110" s="376"/>
      <c r="AG110" s="376"/>
      <c r="AH110" s="376"/>
    </row>
    <row r="111" spans="25:34" ht="12">
      <c r="Y111" s="376"/>
      <c r="Z111" s="376"/>
      <c r="AA111" s="376"/>
      <c r="AB111" s="376"/>
      <c r="AC111" s="376"/>
      <c r="AD111" s="376"/>
      <c r="AE111" s="376"/>
      <c r="AF111" s="376"/>
      <c r="AG111" s="376"/>
      <c r="AH111" s="376"/>
    </row>
    <row r="112" spans="25:34" ht="12">
      <c r="Y112" s="376"/>
      <c r="Z112" s="376"/>
      <c r="AA112" s="376"/>
      <c r="AB112" s="376"/>
      <c r="AC112" s="376"/>
      <c r="AD112" s="376"/>
      <c r="AE112" s="376"/>
      <c r="AF112" s="376"/>
      <c r="AG112" s="376"/>
      <c r="AH112" s="376"/>
    </row>
    <row r="113" spans="25:34" ht="12">
      <c r="Y113" s="376"/>
      <c r="Z113" s="376"/>
      <c r="AA113" s="376"/>
      <c r="AB113" s="376"/>
      <c r="AC113" s="376"/>
      <c r="AD113" s="376"/>
      <c r="AE113" s="376"/>
      <c r="AF113" s="376"/>
      <c r="AG113" s="376"/>
      <c r="AH113" s="376"/>
    </row>
    <row r="114" spans="25:34" ht="12">
      <c r="Y114" s="376"/>
      <c r="Z114" s="376"/>
      <c r="AA114" s="376"/>
      <c r="AB114" s="376"/>
      <c r="AC114" s="376"/>
      <c r="AD114" s="376"/>
      <c r="AE114" s="376"/>
      <c r="AF114" s="376"/>
      <c r="AG114" s="376"/>
      <c r="AH114" s="376"/>
    </row>
    <row r="115" spans="25:34" ht="12">
      <c r="Y115" s="376"/>
      <c r="Z115" s="376"/>
      <c r="AA115" s="376"/>
      <c r="AB115" s="376"/>
      <c r="AC115" s="376"/>
      <c r="AD115" s="376"/>
      <c r="AE115" s="376"/>
      <c r="AF115" s="376"/>
      <c r="AG115" s="376"/>
      <c r="AH115" s="376"/>
    </row>
    <row r="116" spans="25:34" ht="12">
      <c r="Y116" s="376"/>
      <c r="Z116" s="376"/>
      <c r="AA116" s="376"/>
      <c r="AB116" s="376"/>
      <c r="AC116" s="376"/>
      <c r="AD116" s="376"/>
      <c r="AE116" s="376"/>
      <c r="AF116" s="376"/>
      <c r="AG116" s="376"/>
      <c r="AH116" s="376"/>
    </row>
    <row r="117" spans="25:34" ht="12">
      <c r="Y117" s="376"/>
      <c r="Z117" s="376"/>
      <c r="AA117" s="376"/>
      <c r="AB117" s="376"/>
      <c r="AC117" s="376"/>
      <c r="AD117" s="376"/>
      <c r="AE117" s="376"/>
      <c r="AF117" s="376"/>
      <c r="AG117" s="376"/>
      <c r="AH117" s="376"/>
    </row>
    <row r="118" spans="25:34" ht="12">
      <c r="Y118" s="376"/>
      <c r="Z118" s="376"/>
      <c r="AA118" s="376"/>
      <c r="AB118" s="376"/>
      <c r="AC118" s="376"/>
      <c r="AD118" s="376"/>
      <c r="AE118" s="376"/>
      <c r="AF118" s="376"/>
      <c r="AG118" s="376"/>
      <c r="AH118" s="376"/>
    </row>
    <row r="119" spans="25:34" ht="12">
      <c r="Y119" s="376"/>
      <c r="Z119" s="376"/>
      <c r="AA119" s="376"/>
      <c r="AB119" s="376"/>
      <c r="AC119" s="376"/>
      <c r="AD119" s="376"/>
      <c r="AE119" s="376"/>
      <c r="AF119" s="376"/>
      <c r="AG119" s="376"/>
      <c r="AH119" s="376"/>
    </row>
    <row r="120" spans="25:34" ht="12">
      <c r="Y120" s="376"/>
      <c r="Z120" s="376"/>
      <c r="AA120" s="376"/>
      <c r="AB120" s="376"/>
      <c r="AC120" s="376"/>
      <c r="AD120" s="376"/>
      <c r="AE120" s="376"/>
      <c r="AF120" s="376"/>
      <c r="AG120" s="376"/>
      <c r="AH120" s="376"/>
    </row>
    <row r="121" spans="25:34" ht="12">
      <c r="Y121" s="376"/>
      <c r="Z121" s="376"/>
      <c r="AA121" s="376"/>
      <c r="AB121" s="376"/>
      <c r="AC121" s="376"/>
      <c r="AD121" s="376"/>
      <c r="AE121" s="376"/>
      <c r="AF121" s="376"/>
      <c r="AG121" s="376"/>
      <c r="AH121" s="376"/>
    </row>
    <row r="122" spans="25:34" ht="12">
      <c r="Y122" s="376"/>
      <c r="Z122" s="376"/>
      <c r="AA122" s="376"/>
      <c r="AB122" s="376"/>
      <c r="AC122" s="376"/>
      <c r="AD122" s="376"/>
      <c r="AE122" s="376"/>
      <c r="AF122" s="376"/>
      <c r="AG122" s="376"/>
      <c r="AH122" s="376"/>
    </row>
    <row r="123" spans="25:34" ht="12">
      <c r="Y123" s="376"/>
      <c r="Z123" s="376"/>
      <c r="AA123" s="376"/>
      <c r="AB123" s="376"/>
      <c r="AC123" s="376"/>
      <c r="AD123" s="376"/>
      <c r="AE123" s="376"/>
      <c r="AF123" s="376"/>
      <c r="AG123" s="376"/>
      <c r="AH123" s="376"/>
    </row>
    <row r="124" spans="25:34" ht="12">
      <c r="Y124" s="376"/>
      <c r="Z124" s="376"/>
      <c r="AA124" s="376"/>
      <c r="AB124" s="376"/>
      <c r="AC124" s="376"/>
      <c r="AD124" s="376"/>
      <c r="AE124" s="376"/>
      <c r="AF124" s="376"/>
      <c r="AG124" s="376"/>
      <c r="AH124" s="376"/>
    </row>
    <row r="125" spans="25:34" ht="12">
      <c r="Y125" s="376"/>
      <c r="Z125" s="376"/>
      <c r="AA125" s="376"/>
      <c r="AB125" s="376"/>
      <c r="AC125" s="376"/>
      <c r="AD125" s="376"/>
      <c r="AE125" s="376"/>
      <c r="AF125" s="376"/>
      <c r="AG125" s="376"/>
      <c r="AH125" s="376"/>
    </row>
    <row r="126" spans="25:34" ht="12">
      <c r="Y126" s="376"/>
      <c r="Z126" s="376"/>
      <c r="AA126" s="376"/>
      <c r="AB126" s="376"/>
      <c r="AC126" s="376"/>
      <c r="AD126" s="376"/>
      <c r="AE126" s="376"/>
      <c r="AF126" s="376"/>
      <c r="AG126" s="376"/>
      <c r="AH126" s="376"/>
    </row>
    <row r="127" spans="25:34" ht="12">
      <c r="Y127" s="376"/>
      <c r="Z127" s="376"/>
      <c r="AA127" s="376"/>
      <c r="AB127" s="376"/>
      <c r="AC127" s="376"/>
      <c r="AD127" s="376"/>
      <c r="AE127" s="376"/>
      <c r="AF127" s="376"/>
      <c r="AG127" s="376"/>
      <c r="AH127" s="376"/>
    </row>
    <row r="128" spans="25:34" ht="12">
      <c r="Y128" s="376"/>
      <c r="Z128" s="376"/>
      <c r="AA128" s="376"/>
      <c r="AB128" s="376"/>
      <c r="AC128" s="376"/>
      <c r="AD128" s="376"/>
      <c r="AE128" s="376"/>
      <c r="AF128" s="376"/>
      <c r="AG128" s="376"/>
      <c r="AH128" s="376"/>
    </row>
    <row r="129" spans="25:34" ht="12">
      <c r="Y129" s="376"/>
      <c r="Z129" s="376"/>
      <c r="AA129" s="376"/>
      <c r="AB129" s="376"/>
      <c r="AC129" s="376"/>
      <c r="AD129" s="376"/>
      <c r="AE129" s="376"/>
      <c r="AF129" s="376"/>
      <c r="AG129" s="376"/>
      <c r="AH129" s="376"/>
    </row>
    <row r="130" spans="25:34" ht="12">
      <c r="Y130" s="376"/>
      <c r="Z130" s="376"/>
      <c r="AA130" s="376"/>
      <c r="AB130" s="376"/>
      <c r="AC130" s="376"/>
      <c r="AD130" s="376"/>
      <c r="AE130" s="376"/>
      <c r="AF130" s="376"/>
      <c r="AG130" s="376"/>
      <c r="AH130" s="376"/>
    </row>
    <row r="131" spans="25:34" ht="12">
      <c r="Y131" s="376"/>
      <c r="Z131" s="376"/>
      <c r="AA131" s="376"/>
      <c r="AB131" s="376"/>
      <c r="AC131" s="376"/>
      <c r="AD131" s="376"/>
      <c r="AE131" s="376"/>
      <c r="AF131" s="376"/>
      <c r="AG131" s="376"/>
      <c r="AH131" s="376"/>
    </row>
    <row r="132" spans="25:34" ht="12">
      <c r="Y132" s="376"/>
      <c r="Z132" s="376"/>
      <c r="AA132" s="376"/>
      <c r="AB132" s="376"/>
      <c r="AC132" s="376"/>
      <c r="AD132" s="376"/>
      <c r="AE132" s="376"/>
      <c r="AF132" s="376"/>
      <c r="AG132" s="376"/>
      <c r="AH132" s="376"/>
    </row>
    <row r="133" spans="25:34" ht="12">
      <c r="Y133" s="376"/>
      <c r="Z133" s="376"/>
      <c r="AA133" s="376"/>
      <c r="AB133" s="376"/>
      <c r="AC133" s="376"/>
      <c r="AD133" s="376"/>
      <c r="AE133" s="376"/>
      <c r="AF133" s="376"/>
      <c r="AG133" s="376"/>
      <c r="AH133" s="376"/>
    </row>
    <row r="134" spans="25:34" ht="12">
      <c r="Y134" s="376"/>
      <c r="Z134" s="376"/>
      <c r="AA134" s="376"/>
      <c r="AB134" s="376"/>
      <c r="AC134" s="376"/>
      <c r="AD134" s="376"/>
      <c r="AE134" s="376"/>
      <c r="AF134" s="376"/>
      <c r="AG134" s="376"/>
      <c r="AH134" s="376"/>
    </row>
    <row r="135" spans="25:34" ht="12">
      <c r="Y135" s="376"/>
      <c r="Z135" s="376"/>
      <c r="AA135" s="376"/>
      <c r="AB135" s="376"/>
      <c r="AC135" s="376"/>
      <c r="AD135" s="376"/>
      <c r="AE135" s="376"/>
      <c r="AF135" s="376"/>
      <c r="AG135" s="376"/>
      <c r="AH135" s="376"/>
    </row>
    <row r="136" spans="25:34" ht="12">
      <c r="Y136" s="376"/>
      <c r="Z136" s="376"/>
      <c r="AA136" s="376"/>
      <c r="AB136" s="376"/>
      <c r="AC136" s="376"/>
      <c r="AD136" s="376"/>
      <c r="AE136" s="376"/>
      <c r="AF136" s="376"/>
      <c r="AG136" s="376"/>
      <c r="AH136" s="376"/>
    </row>
    <row r="137" spans="25:34" ht="12">
      <c r="Y137" s="376"/>
      <c r="Z137" s="376"/>
      <c r="AA137" s="376"/>
      <c r="AB137" s="376"/>
      <c r="AC137" s="376"/>
      <c r="AD137" s="376"/>
      <c r="AE137" s="376"/>
      <c r="AF137" s="376"/>
      <c r="AG137" s="376"/>
      <c r="AH137" s="376"/>
    </row>
    <row r="138" spans="25:34" ht="12">
      <c r="Y138" s="376"/>
      <c r="Z138" s="376"/>
      <c r="AA138" s="376"/>
      <c r="AB138" s="376"/>
      <c r="AC138" s="376"/>
      <c r="AD138" s="376"/>
      <c r="AE138" s="376"/>
      <c r="AF138" s="376"/>
      <c r="AG138" s="376"/>
      <c r="AH138" s="376"/>
    </row>
    <row r="139" spans="25:34" ht="12">
      <c r="Y139" s="376"/>
      <c r="Z139" s="376"/>
      <c r="AA139" s="376"/>
      <c r="AB139" s="376"/>
      <c r="AC139" s="376"/>
      <c r="AD139" s="376"/>
      <c r="AE139" s="376"/>
      <c r="AF139" s="376"/>
      <c r="AG139" s="376"/>
      <c r="AH139" s="376"/>
    </row>
    <row r="140" spans="25:34" ht="12">
      <c r="Y140" s="376"/>
      <c r="Z140" s="376"/>
      <c r="AA140" s="376"/>
      <c r="AB140" s="376"/>
      <c r="AC140" s="376"/>
      <c r="AD140" s="376"/>
      <c r="AE140" s="376"/>
      <c r="AF140" s="376"/>
      <c r="AG140" s="376"/>
      <c r="AH140" s="376"/>
    </row>
    <row r="141" spans="25:34" ht="12">
      <c r="Y141" s="376"/>
      <c r="Z141" s="376"/>
      <c r="AA141" s="376"/>
      <c r="AB141" s="376"/>
      <c r="AC141" s="376"/>
      <c r="AD141" s="376"/>
      <c r="AE141" s="376"/>
      <c r="AF141" s="376"/>
      <c r="AG141" s="376"/>
      <c r="AH141" s="376"/>
    </row>
    <row r="142" spans="25:34" ht="12">
      <c r="Y142" s="376"/>
      <c r="Z142" s="376"/>
      <c r="AA142" s="376"/>
      <c r="AB142" s="376"/>
      <c r="AC142" s="376"/>
      <c r="AD142" s="376"/>
      <c r="AE142" s="376"/>
      <c r="AF142" s="376"/>
      <c r="AG142" s="376"/>
      <c r="AH142" s="376"/>
    </row>
    <row r="143" spans="25:34" ht="12">
      <c r="Y143" s="376"/>
      <c r="Z143" s="376"/>
      <c r="AA143" s="376"/>
      <c r="AB143" s="376"/>
      <c r="AC143" s="376"/>
      <c r="AD143" s="376"/>
      <c r="AE143" s="376"/>
      <c r="AF143" s="376"/>
      <c r="AG143" s="376"/>
      <c r="AH143" s="376"/>
    </row>
    <row r="144" spans="25:34" ht="12">
      <c r="Y144" s="376"/>
      <c r="Z144" s="376"/>
      <c r="AA144" s="376"/>
      <c r="AB144" s="376"/>
      <c r="AC144" s="376"/>
      <c r="AD144" s="376"/>
      <c r="AE144" s="376"/>
      <c r="AF144" s="376"/>
      <c r="AG144" s="376"/>
      <c r="AH144" s="376"/>
    </row>
    <row r="145" spans="25:34" ht="12">
      <c r="Y145" s="376"/>
      <c r="Z145" s="376"/>
      <c r="AA145" s="376"/>
      <c r="AB145" s="376"/>
      <c r="AC145" s="376"/>
      <c r="AD145" s="376"/>
      <c r="AE145" s="376"/>
      <c r="AF145" s="376"/>
      <c r="AG145" s="376"/>
      <c r="AH145" s="376"/>
    </row>
    <row r="146" spans="25:34" ht="12">
      <c r="Y146" s="376"/>
      <c r="Z146" s="376"/>
      <c r="AA146" s="376"/>
      <c r="AB146" s="376"/>
      <c r="AC146" s="376"/>
      <c r="AD146" s="376"/>
      <c r="AE146" s="376"/>
      <c r="AF146" s="376"/>
      <c r="AG146" s="376"/>
      <c r="AH146" s="376"/>
    </row>
    <row r="147" spans="25:34" ht="12">
      <c r="Y147" s="376"/>
      <c r="Z147" s="376"/>
      <c r="AA147" s="376"/>
      <c r="AB147" s="376"/>
      <c r="AC147" s="376"/>
      <c r="AD147" s="376"/>
      <c r="AE147" s="376"/>
      <c r="AF147" s="376"/>
      <c r="AG147" s="376"/>
      <c r="AH147" s="376"/>
    </row>
    <row r="148" spans="25:34" ht="12">
      <c r="Y148" s="376"/>
      <c r="Z148" s="376"/>
      <c r="AA148" s="376"/>
      <c r="AB148" s="376"/>
      <c r="AC148" s="376"/>
      <c r="AD148" s="376"/>
      <c r="AE148" s="376"/>
      <c r="AF148" s="376"/>
      <c r="AG148" s="376"/>
      <c r="AH148" s="376"/>
    </row>
    <row r="149" spans="25:34" ht="12">
      <c r="Y149" s="376"/>
      <c r="Z149" s="376"/>
      <c r="AA149" s="376"/>
      <c r="AB149" s="376"/>
      <c r="AC149" s="376"/>
      <c r="AD149" s="376"/>
      <c r="AE149" s="376"/>
      <c r="AF149" s="376"/>
      <c r="AG149" s="376"/>
      <c r="AH149" s="376"/>
    </row>
    <row r="150" spans="25:34" ht="12">
      <c r="Y150" s="376"/>
      <c r="Z150" s="376"/>
      <c r="AA150" s="376"/>
      <c r="AB150" s="376"/>
      <c r="AC150" s="376"/>
      <c r="AD150" s="376"/>
      <c r="AE150" s="376"/>
      <c r="AF150" s="376"/>
      <c r="AG150" s="376"/>
      <c r="AH150" s="376"/>
    </row>
    <row r="151" spans="25:34" ht="12">
      <c r="Y151" s="376"/>
      <c r="Z151" s="376"/>
      <c r="AA151" s="376"/>
      <c r="AB151" s="376"/>
      <c r="AC151" s="376"/>
      <c r="AD151" s="376"/>
      <c r="AE151" s="376"/>
      <c r="AF151" s="376"/>
      <c r="AG151" s="376"/>
      <c r="AH151" s="376"/>
    </row>
    <row r="152" spans="25:34" ht="12">
      <c r="Y152" s="376"/>
      <c r="Z152" s="376"/>
      <c r="AA152" s="376"/>
      <c r="AB152" s="376"/>
      <c r="AC152" s="376"/>
      <c r="AD152" s="376"/>
      <c r="AE152" s="376"/>
      <c r="AF152" s="376"/>
      <c r="AG152" s="376"/>
      <c r="AH152" s="376"/>
    </row>
    <row r="153" spans="25:34" ht="12">
      <c r="Y153" s="376"/>
      <c r="Z153" s="376"/>
      <c r="AA153" s="376"/>
      <c r="AB153" s="376"/>
      <c r="AC153" s="376"/>
      <c r="AD153" s="376"/>
      <c r="AE153" s="376"/>
      <c r="AF153" s="376"/>
      <c r="AG153" s="376"/>
      <c r="AH153" s="376"/>
    </row>
    <row r="154" spans="25:34" ht="12">
      <c r="Y154" s="376"/>
      <c r="Z154" s="376"/>
      <c r="AA154" s="376"/>
      <c r="AB154" s="376"/>
      <c r="AC154" s="376"/>
      <c r="AD154" s="376"/>
      <c r="AE154" s="376"/>
      <c r="AF154" s="376"/>
      <c r="AG154" s="376"/>
      <c r="AH154" s="376"/>
    </row>
    <row r="155" spans="25:34" ht="12">
      <c r="Y155" s="376"/>
      <c r="Z155" s="376"/>
      <c r="AA155" s="376"/>
      <c r="AB155" s="376"/>
      <c r="AC155" s="376"/>
      <c r="AD155" s="376"/>
      <c r="AE155" s="376"/>
      <c r="AF155" s="376"/>
      <c r="AG155" s="376"/>
      <c r="AH155" s="376"/>
    </row>
    <row r="156" spans="25:34" ht="12">
      <c r="Y156" s="376"/>
      <c r="Z156" s="376"/>
      <c r="AA156" s="376"/>
      <c r="AB156" s="376"/>
      <c r="AC156" s="376"/>
      <c r="AD156" s="376"/>
      <c r="AE156" s="376"/>
      <c r="AF156" s="376"/>
      <c r="AG156" s="376"/>
      <c r="AH156" s="376"/>
    </row>
    <row r="157" spans="25:34" ht="12">
      <c r="Y157" s="376"/>
      <c r="Z157" s="376"/>
      <c r="AA157" s="376"/>
      <c r="AB157" s="376"/>
      <c r="AC157" s="376"/>
      <c r="AD157" s="376"/>
      <c r="AE157" s="376"/>
      <c r="AF157" s="376"/>
      <c r="AG157" s="376"/>
      <c r="AH157" s="376"/>
    </row>
    <row r="158" spans="25:34" ht="12">
      <c r="Y158" s="376"/>
      <c r="Z158" s="376"/>
      <c r="AA158" s="376"/>
      <c r="AB158" s="376"/>
      <c r="AC158" s="376"/>
      <c r="AD158" s="376"/>
      <c r="AE158" s="376"/>
      <c r="AF158" s="376"/>
      <c r="AG158" s="376"/>
      <c r="AH158" s="376"/>
    </row>
    <row r="159" spans="25:34" ht="12">
      <c r="Y159" s="376"/>
      <c r="Z159" s="376"/>
      <c r="AA159" s="376"/>
      <c r="AB159" s="376"/>
      <c r="AC159" s="376"/>
      <c r="AD159" s="376"/>
      <c r="AE159" s="376"/>
      <c r="AF159" s="376"/>
      <c r="AG159" s="376"/>
      <c r="AH159" s="376"/>
    </row>
    <row r="160" spans="25:34" ht="12">
      <c r="Y160" s="376"/>
      <c r="Z160" s="376"/>
      <c r="AA160" s="376"/>
      <c r="AB160" s="376"/>
      <c r="AC160" s="376"/>
      <c r="AD160" s="376"/>
      <c r="AE160" s="376"/>
      <c r="AF160" s="376"/>
      <c r="AG160" s="376"/>
      <c r="AH160" s="376"/>
    </row>
    <row r="161" spans="25:34" ht="12">
      <c r="Y161" s="376"/>
      <c r="Z161" s="376"/>
      <c r="AA161" s="376"/>
      <c r="AB161" s="376"/>
      <c r="AC161" s="376"/>
      <c r="AD161" s="376"/>
      <c r="AE161" s="376"/>
      <c r="AF161" s="376"/>
      <c r="AG161" s="376"/>
      <c r="AH161" s="376"/>
    </row>
    <row r="162" spans="25:34" ht="12">
      <c r="Y162" s="376"/>
      <c r="Z162" s="376"/>
      <c r="AA162" s="376"/>
      <c r="AB162" s="376"/>
      <c r="AC162" s="376"/>
      <c r="AD162" s="376"/>
      <c r="AE162" s="376"/>
      <c r="AF162" s="376"/>
      <c r="AG162" s="376"/>
      <c r="AH162" s="376"/>
    </row>
    <row r="163" spans="25:34" ht="12">
      <c r="Y163" s="376"/>
      <c r="Z163" s="376"/>
      <c r="AA163" s="376"/>
      <c r="AB163" s="376"/>
      <c r="AC163" s="376"/>
      <c r="AD163" s="376"/>
      <c r="AE163" s="376"/>
      <c r="AF163" s="376"/>
      <c r="AG163" s="376"/>
      <c r="AH163" s="376"/>
    </row>
    <row r="164" spans="25:34" ht="12">
      <c r="Y164" s="376"/>
      <c r="Z164" s="376"/>
      <c r="AA164" s="376"/>
      <c r="AB164" s="376"/>
      <c r="AC164" s="376"/>
      <c r="AD164" s="376"/>
      <c r="AE164" s="376"/>
      <c r="AF164" s="376"/>
      <c r="AG164" s="376"/>
      <c r="AH164" s="376"/>
    </row>
    <row r="165" spans="25:34" ht="12">
      <c r="Y165" s="376"/>
      <c r="Z165" s="376"/>
      <c r="AA165" s="376"/>
      <c r="AB165" s="376"/>
      <c r="AC165" s="376"/>
      <c r="AD165" s="376"/>
      <c r="AE165" s="376"/>
      <c r="AF165" s="376"/>
      <c r="AG165" s="376"/>
      <c r="AH165" s="376"/>
    </row>
    <row r="166" spans="25:34" ht="12">
      <c r="Y166" s="376"/>
      <c r="Z166" s="376"/>
      <c r="AA166" s="376"/>
      <c r="AB166" s="376"/>
      <c r="AC166" s="376"/>
      <c r="AD166" s="376"/>
      <c r="AE166" s="376"/>
      <c r="AF166" s="376"/>
      <c r="AG166" s="376"/>
      <c r="AH166" s="376"/>
    </row>
    <row r="167" spans="25:34" ht="12">
      <c r="Y167" s="376"/>
      <c r="Z167" s="376"/>
      <c r="AA167" s="376"/>
      <c r="AB167" s="376"/>
      <c r="AC167" s="376"/>
      <c r="AD167" s="376"/>
      <c r="AE167" s="376"/>
      <c r="AF167" s="376"/>
      <c r="AG167" s="376"/>
      <c r="AH167" s="376"/>
    </row>
    <row r="168" spans="25:34" ht="12">
      <c r="Y168" s="376"/>
      <c r="Z168" s="376"/>
      <c r="AA168" s="376"/>
      <c r="AB168" s="376"/>
      <c r="AC168" s="376"/>
      <c r="AD168" s="376"/>
      <c r="AE168" s="376"/>
      <c r="AF168" s="376"/>
      <c r="AG168" s="376"/>
      <c r="AH168" s="376"/>
    </row>
    <row r="169" spans="25:34" ht="12">
      <c r="Y169" s="376"/>
      <c r="Z169" s="376"/>
      <c r="AA169" s="376"/>
      <c r="AB169" s="376"/>
      <c r="AC169" s="376"/>
      <c r="AD169" s="376"/>
      <c r="AE169" s="376"/>
      <c r="AF169" s="376"/>
      <c r="AG169" s="376"/>
      <c r="AH169" s="376"/>
    </row>
    <row r="170" spans="25:34" ht="12">
      <c r="Y170" s="376"/>
      <c r="Z170" s="376"/>
      <c r="AA170" s="376"/>
      <c r="AB170" s="376"/>
      <c r="AC170" s="376"/>
      <c r="AD170" s="376"/>
      <c r="AE170" s="376"/>
      <c r="AF170" s="376"/>
      <c r="AG170" s="376"/>
      <c r="AH170" s="376"/>
    </row>
    <row r="171" spans="25:34" ht="12">
      <c r="Y171" s="376"/>
      <c r="Z171" s="376"/>
      <c r="AA171" s="376"/>
      <c r="AB171" s="376"/>
      <c r="AC171" s="376"/>
      <c r="AD171" s="376"/>
      <c r="AE171" s="376"/>
      <c r="AF171" s="376"/>
      <c r="AG171" s="376"/>
      <c r="AH171" s="376"/>
    </row>
    <row r="172" spans="25:34" ht="12">
      <c r="Y172" s="376"/>
      <c r="Z172" s="376"/>
      <c r="AA172" s="376"/>
      <c r="AB172" s="376"/>
      <c r="AC172" s="376"/>
      <c r="AD172" s="376"/>
      <c r="AE172" s="376"/>
      <c r="AF172" s="376"/>
      <c r="AG172" s="376"/>
      <c r="AH172" s="376"/>
    </row>
    <row r="173" spans="25:34" ht="12">
      <c r="Y173" s="376"/>
      <c r="Z173" s="376"/>
      <c r="AA173" s="376"/>
      <c r="AB173" s="376"/>
      <c r="AC173" s="376"/>
      <c r="AD173" s="376"/>
      <c r="AE173" s="376"/>
      <c r="AF173" s="376"/>
      <c r="AG173" s="376"/>
      <c r="AH173" s="376"/>
    </row>
    <row r="174" spans="25:34" ht="12">
      <c r="Y174" s="376"/>
      <c r="Z174" s="376"/>
      <c r="AA174" s="376"/>
      <c r="AB174" s="376"/>
      <c r="AC174" s="376"/>
      <c r="AD174" s="376"/>
      <c r="AE174" s="376"/>
      <c r="AF174" s="376"/>
      <c r="AG174" s="376"/>
      <c r="AH174" s="376"/>
    </row>
    <row r="175" spans="25:34" ht="12">
      <c r="Y175" s="376"/>
      <c r="Z175" s="376"/>
      <c r="AA175" s="376"/>
      <c r="AB175" s="376"/>
      <c r="AC175" s="376"/>
      <c r="AD175" s="376"/>
      <c r="AE175" s="376"/>
      <c r="AF175" s="376"/>
      <c r="AG175" s="376"/>
      <c r="AH175" s="376"/>
    </row>
    <row r="176" spans="25:34" ht="12">
      <c r="Y176" s="376"/>
      <c r="Z176" s="376"/>
      <c r="AA176" s="376"/>
      <c r="AB176" s="376"/>
      <c r="AC176" s="376"/>
      <c r="AD176" s="376"/>
      <c r="AE176" s="376"/>
      <c r="AF176" s="376"/>
      <c r="AG176" s="376"/>
      <c r="AH176" s="376"/>
    </row>
    <row r="177" spans="25:34" ht="12">
      <c r="Y177" s="376"/>
      <c r="Z177" s="376"/>
      <c r="AA177" s="376"/>
      <c r="AB177" s="376"/>
      <c r="AC177" s="376"/>
      <c r="AD177" s="376"/>
      <c r="AE177" s="376"/>
      <c r="AF177" s="376"/>
      <c r="AG177" s="376"/>
      <c r="AH177" s="376"/>
    </row>
    <row r="178" spans="25:34" ht="12">
      <c r="Y178" s="376"/>
      <c r="Z178" s="376"/>
      <c r="AA178" s="376"/>
      <c r="AB178" s="376"/>
      <c r="AC178" s="376"/>
      <c r="AD178" s="376"/>
      <c r="AE178" s="376"/>
      <c r="AF178" s="376"/>
      <c r="AG178" s="376"/>
      <c r="AH178" s="376"/>
    </row>
    <row r="179" spans="25:34" ht="12">
      <c r="Y179" s="376"/>
      <c r="Z179" s="376"/>
      <c r="AA179" s="376"/>
      <c r="AB179" s="376"/>
      <c r="AC179" s="376"/>
      <c r="AD179" s="376"/>
      <c r="AE179" s="376"/>
      <c r="AF179" s="376"/>
      <c r="AG179" s="376"/>
      <c r="AH179" s="376"/>
    </row>
    <row r="180" spans="25:34" ht="12">
      <c r="Y180" s="376"/>
      <c r="Z180" s="376"/>
      <c r="AA180" s="376"/>
      <c r="AB180" s="376"/>
      <c r="AC180" s="376"/>
      <c r="AD180" s="376"/>
      <c r="AE180" s="376"/>
      <c r="AF180" s="376"/>
      <c r="AG180" s="376"/>
      <c r="AH180" s="376"/>
    </row>
    <row r="181" spans="25:34" ht="12">
      <c r="Y181" s="376"/>
      <c r="Z181" s="376"/>
      <c r="AA181" s="376"/>
      <c r="AB181" s="376"/>
      <c r="AC181" s="376"/>
      <c r="AD181" s="376"/>
      <c r="AE181" s="376"/>
      <c r="AF181" s="376"/>
      <c r="AG181" s="376"/>
      <c r="AH181" s="376"/>
    </row>
    <row r="182" spans="25:34" ht="12">
      <c r="Y182" s="376"/>
      <c r="Z182" s="376"/>
      <c r="AA182" s="376"/>
      <c r="AB182" s="376"/>
      <c r="AC182" s="376"/>
      <c r="AD182" s="376"/>
      <c r="AE182" s="376"/>
      <c r="AF182" s="376"/>
      <c r="AG182" s="376"/>
      <c r="AH182" s="376"/>
    </row>
    <row r="183" spans="25:34" ht="12">
      <c r="Y183" s="376"/>
      <c r="Z183" s="376"/>
      <c r="AA183" s="376"/>
      <c r="AB183" s="376"/>
      <c r="AC183" s="376"/>
      <c r="AD183" s="376"/>
      <c r="AE183" s="376"/>
      <c r="AF183" s="376"/>
      <c r="AG183" s="376"/>
      <c r="AH183" s="376"/>
    </row>
    <row r="184" spans="25:34" ht="12">
      <c r="Y184" s="376"/>
      <c r="Z184" s="376"/>
      <c r="AA184" s="376"/>
      <c r="AB184" s="376"/>
      <c r="AC184" s="376"/>
      <c r="AD184" s="376"/>
      <c r="AE184" s="376"/>
      <c r="AF184" s="376"/>
      <c r="AG184" s="376"/>
      <c r="AH184" s="376"/>
    </row>
    <row r="185" spans="25:34" ht="12">
      <c r="Y185" s="376"/>
      <c r="Z185" s="376"/>
      <c r="AA185" s="376"/>
      <c r="AB185" s="376"/>
      <c r="AC185" s="376"/>
      <c r="AD185" s="376"/>
      <c r="AE185" s="376"/>
      <c r="AF185" s="376"/>
      <c r="AG185" s="376"/>
      <c r="AH185" s="376"/>
    </row>
    <row r="186" spans="25:34" ht="12">
      <c r="Y186" s="376"/>
      <c r="Z186" s="376"/>
      <c r="AA186" s="376"/>
      <c r="AB186" s="376"/>
      <c r="AC186" s="376"/>
      <c r="AD186" s="376"/>
      <c r="AE186" s="376"/>
      <c r="AF186" s="376"/>
      <c r="AG186" s="376"/>
      <c r="AH186" s="376"/>
    </row>
    <row r="187" spans="25:34" ht="12">
      <c r="Y187" s="376"/>
      <c r="Z187" s="376"/>
      <c r="AA187" s="376"/>
      <c r="AB187" s="376"/>
      <c r="AC187" s="376"/>
      <c r="AD187" s="376"/>
      <c r="AE187" s="376"/>
      <c r="AF187" s="376"/>
      <c r="AG187" s="376"/>
      <c r="AH187" s="376"/>
    </row>
    <row r="188" spans="25:34" ht="12">
      <c r="Y188" s="376"/>
      <c r="Z188" s="376"/>
      <c r="AA188" s="376"/>
      <c r="AB188" s="376"/>
      <c r="AC188" s="376"/>
      <c r="AD188" s="376"/>
      <c r="AE188" s="376"/>
      <c r="AF188" s="376"/>
      <c r="AG188" s="376"/>
      <c r="AH188" s="376"/>
    </row>
    <row r="189" spans="25:34" ht="12">
      <c r="Y189" s="376"/>
      <c r="Z189" s="376"/>
      <c r="AA189" s="376"/>
      <c r="AB189" s="376"/>
      <c r="AC189" s="376"/>
      <c r="AD189" s="376"/>
      <c r="AE189" s="376"/>
      <c r="AF189" s="376"/>
      <c r="AG189" s="376"/>
      <c r="AH189" s="376"/>
    </row>
    <row r="190" spans="25:34" ht="12">
      <c r="Y190" s="376"/>
      <c r="Z190" s="376"/>
      <c r="AA190" s="376"/>
      <c r="AB190" s="376"/>
      <c r="AC190" s="376"/>
      <c r="AD190" s="376"/>
      <c r="AE190" s="376"/>
      <c r="AF190" s="376"/>
      <c r="AG190" s="376"/>
      <c r="AH190" s="376"/>
    </row>
    <row r="191" spans="25:34" ht="12">
      <c r="Y191" s="376"/>
      <c r="Z191" s="376"/>
      <c r="AA191" s="376"/>
      <c r="AB191" s="376"/>
      <c r="AC191" s="376"/>
      <c r="AD191" s="376"/>
      <c r="AE191" s="376"/>
      <c r="AF191" s="376"/>
      <c r="AG191" s="376"/>
      <c r="AH191" s="376"/>
    </row>
    <row r="192" spans="25:34" ht="12">
      <c r="Y192" s="376"/>
      <c r="Z192" s="376"/>
      <c r="AA192" s="376"/>
      <c r="AB192" s="376"/>
      <c r="AC192" s="376"/>
      <c r="AD192" s="376"/>
      <c r="AE192" s="376"/>
      <c r="AF192" s="376"/>
      <c r="AG192" s="376"/>
      <c r="AH192" s="376"/>
    </row>
    <row r="193" spans="25:34" ht="12">
      <c r="Y193" s="376"/>
      <c r="Z193" s="376"/>
      <c r="AA193" s="376"/>
      <c r="AB193" s="376"/>
      <c r="AC193" s="376"/>
      <c r="AD193" s="376"/>
      <c r="AE193" s="376"/>
      <c r="AF193" s="376"/>
      <c r="AG193" s="376"/>
      <c r="AH193" s="376"/>
    </row>
    <row r="194" spans="25:34" ht="12">
      <c r="Y194" s="376"/>
      <c r="Z194" s="376"/>
      <c r="AA194" s="376"/>
      <c r="AB194" s="376"/>
      <c r="AC194" s="376"/>
      <c r="AD194" s="376"/>
      <c r="AE194" s="376"/>
      <c r="AF194" s="376"/>
      <c r="AG194" s="376"/>
      <c r="AH194" s="376"/>
    </row>
    <row r="195" spans="25:34" ht="12">
      <c r="Y195" s="376"/>
      <c r="Z195" s="376"/>
      <c r="AA195" s="376"/>
      <c r="AB195" s="376"/>
      <c r="AC195" s="376"/>
      <c r="AD195" s="376"/>
      <c r="AE195" s="376"/>
      <c r="AF195" s="376"/>
      <c r="AG195" s="376"/>
      <c r="AH195" s="376"/>
    </row>
    <row r="196" spans="25:34" ht="12">
      <c r="Y196" s="376"/>
      <c r="Z196" s="376"/>
      <c r="AA196" s="376"/>
      <c r="AB196" s="376"/>
      <c r="AC196" s="376"/>
      <c r="AD196" s="376"/>
      <c r="AE196" s="376"/>
      <c r="AF196" s="376"/>
      <c r="AG196" s="376"/>
      <c r="AH196" s="376"/>
    </row>
    <row r="197" spans="25:34" ht="12">
      <c r="Y197" s="376"/>
      <c r="Z197" s="376"/>
      <c r="AA197" s="376"/>
      <c r="AB197" s="376"/>
      <c r="AC197" s="376"/>
      <c r="AD197" s="376"/>
      <c r="AE197" s="376"/>
      <c r="AF197" s="376"/>
      <c r="AG197" s="376"/>
      <c r="AH197" s="376"/>
    </row>
    <row r="198" spans="25:34" ht="12">
      <c r="Y198" s="376"/>
      <c r="Z198" s="376"/>
      <c r="AA198" s="376"/>
      <c r="AB198" s="376"/>
      <c r="AC198" s="376"/>
      <c r="AD198" s="376"/>
      <c r="AE198" s="376"/>
      <c r="AF198" s="376"/>
      <c r="AG198" s="376"/>
      <c r="AH198" s="376"/>
    </row>
    <row r="199" spans="25:34" ht="12">
      <c r="Y199" s="376"/>
      <c r="Z199" s="376"/>
      <c r="AA199" s="376"/>
      <c r="AB199" s="376"/>
      <c r="AC199" s="376"/>
      <c r="AD199" s="376"/>
      <c r="AE199" s="376"/>
      <c r="AF199" s="376"/>
      <c r="AG199" s="376"/>
      <c r="AH199" s="376"/>
    </row>
    <row r="200" spans="25:34" ht="12">
      <c r="Y200" s="376"/>
      <c r="Z200" s="376"/>
      <c r="AA200" s="376"/>
      <c r="AB200" s="376"/>
      <c r="AC200" s="376"/>
      <c r="AD200" s="376"/>
      <c r="AE200" s="376"/>
      <c r="AF200" s="376"/>
      <c r="AG200" s="376"/>
      <c r="AH200" s="376"/>
    </row>
    <row r="201" spans="25:34" ht="12">
      <c r="Y201" s="376"/>
      <c r="Z201" s="376"/>
      <c r="AA201" s="376"/>
      <c r="AB201" s="376"/>
      <c r="AC201" s="376"/>
      <c r="AD201" s="376"/>
      <c r="AE201" s="376"/>
      <c r="AF201" s="376"/>
      <c r="AG201" s="376"/>
      <c r="AH201" s="376"/>
    </row>
    <row r="202" spans="25:34" ht="12">
      <c r="Y202" s="376"/>
      <c r="Z202" s="376"/>
      <c r="AA202" s="376"/>
      <c r="AB202" s="376"/>
      <c r="AC202" s="376"/>
      <c r="AD202" s="376"/>
      <c r="AE202" s="376"/>
      <c r="AF202" s="376"/>
      <c r="AG202" s="376"/>
      <c r="AH202" s="376"/>
    </row>
    <row r="203" spans="25:34" ht="12">
      <c r="Y203" s="376"/>
      <c r="Z203" s="376"/>
      <c r="AA203" s="376"/>
      <c r="AB203" s="376"/>
      <c r="AC203" s="376"/>
      <c r="AD203" s="376"/>
      <c r="AE203" s="376"/>
      <c r="AF203" s="376"/>
      <c r="AG203" s="376"/>
      <c r="AH203" s="376"/>
    </row>
    <row r="204" spans="25:34" ht="12">
      <c r="Y204" s="376"/>
      <c r="Z204" s="376"/>
      <c r="AA204" s="376"/>
      <c r="AB204" s="376"/>
      <c r="AC204" s="376"/>
      <c r="AD204" s="376"/>
      <c r="AE204" s="376"/>
      <c r="AF204" s="376"/>
      <c r="AG204" s="376"/>
      <c r="AH204" s="376"/>
    </row>
    <row r="205" spans="25:34" ht="12">
      <c r="Y205" s="376"/>
      <c r="Z205" s="376"/>
      <c r="AA205" s="376"/>
      <c r="AB205" s="376"/>
      <c r="AC205" s="376"/>
      <c r="AD205" s="376"/>
      <c r="AE205" s="376"/>
      <c r="AF205" s="376"/>
      <c r="AG205" s="376"/>
      <c r="AH205" s="376"/>
    </row>
    <row r="206" spans="25:34" ht="12">
      <c r="Y206" s="376"/>
      <c r="Z206" s="376"/>
      <c r="AA206" s="376"/>
      <c r="AB206" s="376"/>
      <c r="AC206" s="376"/>
      <c r="AD206" s="376"/>
      <c r="AE206" s="376"/>
      <c r="AF206" s="376"/>
      <c r="AG206" s="376"/>
      <c r="AH206" s="376"/>
    </row>
    <row r="207" spans="25:34" ht="12">
      <c r="Y207" s="376"/>
      <c r="Z207" s="376"/>
      <c r="AA207" s="376"/>
      <c r="AB207" s="376"/>
      <c r="AC207" s="376"/>
      <c r="AD207" s="376"/>
      <c r="AE207" s="376"/>
      <c r="AF207" s="376"/>
      <c r="AG207" s="376"/>
      <c r="AH207" s="376"/>
    </row>
    <row r="208" spans="25:34" ht="12">
      <c r="Y208" s="376"/>
      <c r="Z208" s="376"/>
      <c r="AA208" s="376"/>
      <c r="AB208" s="376"/>
      <c r="AC208" s="376"/>
      <c r="AD208" s="376"/>
      <c r="AE208" s="376"/>
      <c r="AF208" s="376"/>
      <c r="AG208" s="376"/>
      <c r="AH208" s="376"/>
    </row>
    <row r="209" spans="25:34" ht="12">
      <c r="Y209" s="376"/>
      <c r="Z209" s="376"/>
      <c r="AA209" s="376"/>
      <c r="AB209" s="376"/>
      <c r="AC209" s="376"/>
      <c r="AD209" s="376"/>
      <c r="AE209" s="376"/>
      <c r="AF209" s="376"/>
      <c r="AG209" s="376"/>
      <c r="AH209" s="376"/>
    </row>
    <row r="210" spans="25:34" ht="12">
      <c r="Y210" s="376"/>
      <c r="Z210" s="376"/>
      <c r="AA210" s="376"/>
      <c r="AB210" s="376"/>
      <c r="AC210" s="376"/>
      <c r="AD210" s="376"/>
      <c r="AE210" s="376"/>
      <c r="AF210" s="376"/>
      <c r="AG210" s="376"/>
      <c r="AH210" s="376"/>
    </row>
    <row r="211" spans="25:34" ht="12">
      <c r="Y211" s="376"/>
      <c r="Z211" s="376"/>
      <c r="AA211" s="376"/>
      <c r="AB211" s="376"/>
      <c r="AC211" s="376"/>
      <c r="AD211" s="376"/>
      <c r="AE211" s="376"/>
      <c r="AF211" s="376"/>
      <c r="AG211" s="376"/>
      <c r="AH211" s="376"/>
    </row>
    <row r="212" spans="25:34" ht="12">
      <c r="Y212" s="376"/>
      <c r="Z212" s="376"/>
      <c r="AA212" s="376"/>
      <c r="AB212" s="376"/>
      <c r="AC212" s="376"/>
      <c r="AD212" s="376"/>
      <c r="AE212" s="376"/>
      <c r="AF212" s="376"/>
      <c r="AG212" s="376"/>
      <c r="AH212" s="376"/>
    </row>
    <row r="213" spans="25:34" ht="12">
      <c r="Y213" s="376"/>
      <c r="Z213" s="376"/>
      <c r="AA213" s="376"/>
      <c r="AB213" s="376"/>
      <c r="AC213" s="376"/>
      <c r="AD213" s="376"/>
      <c r="AE213" s="376"/>
      <c r="AF213" s="376"/>
      <c r="AG213" s="376"/>
      <c r="AH213" s="376"/>
    </row>
    <row r="214" spans="25:34" ht="12">
      <c r="Y214" s="376"/>
      <c r="Z214" s="376"/>
      <c r="AA214" s="376"/>
      <c r="AB214" s="376"/>
      <c r="AC214" s="376"/>
      <c r="AD214" s="376"/>
      <c r="AE214" s="376"/>
      <c r="AF214" s="376"/>
      <c r="AG214" s="376"/>
      <c r="AH214" s="376"/>
    </row>
    <row r="215" spans="25:34" ht="12">
      <c r="Y215" s="376"/>
      <c r="Z215" s="376"/>
      <c r="AA215" s="376"/>
      <c r="AB215" s="376"/>
      <c r="AC215" s="376"/>
      <c r="AD215" s="376"/>
      <c r="AE215" s="376"/>
      <c r="AF215" s="376"/>
      <c r="AG215" s="376"/>
      <c r="AH215" s="376"/>
    </row>
    <row r="216" spans="25:34" ht="12">
      <c r="Y216" s="376"/>
      <c r="Z216" s="376"/>
      <c r="AA216" s="376"/>
      <c r="AB216" s="376"/>
      <c r="AC216" s="376"/>
      <c r="AD216" s="376"/>
      <c r="AE216" s="376"/>
      <c r="AF216" s="376"/>
      <c r="AG216" s="376"/>
      <c r="AH216" s="376"/>
    </row>
    <row r="217" spans="25:34" ht="12">
      <c r="Y217" s="376"/>
      <c r="Z217" s="376"/>
      <c r="AA217" s="376"/>
      <c r="AB217" s="376"/>
      <c r="AC217" s="376"/>
      <c r="AD217" s="376"/>
      <c r="AE217" s="376"/>
      <c r="AF217" s="376"/>
      <c r="AG217" s="376"/>
      <c r="AH217" s="376"/>
    </row>
    <row r="218" spans="25:34" ht="12">
      <c r="Y218" s="376"/>
      <c r="Z218" s="376"/>
      <c r="AA218" s="376"/>
      <c r="AB218" s="376"/>
      <c r="AC218" s="376"/>
      <c r="AD218" s="376"/>
      <c r="AE218" s="376"/>
      <c r="AF218" s="376"/>
      <c r="AG218" s="376"/>
      <c r="AH218" s="376"/>
    </row>
    <row r="219" spans="25:34" ht="12">
      <c r="Y219" s="376"/>
      <c r="Z219" s="376"/>
      <c r="AA219" s="376"/>
      <c r="AB219" s="376"/>
      <c r="AC219" s="376"/>
      <c r="AD219" s="376"/>
      <c r="AE219" s="376"/>
      <c r="AF219" s="376"/>
      <c r="AG219" s="376"/>
      <c r="AH219" s="376"/>
    </row>
    <row r="220" spans="25:34" ht="12">
      <c r="Y220" s="376"/>
      <c r="Z220" s="376"/>
      <c r="AA220" s="376"/>
      <c r="AB220" s="376"/>
      <c r="AC220" s="376"/>
      <c r="AD220" s="376"/>
      <c r="AE220" s="376"/>
      <c r="AF220" s="376"/>
      <c r="AG220" s="376"/>
      <c r="AH220" s="376"/>
    </row>
    <row r="221" spans="25:34" ht="12">
      <c r="Y221" s="376"/>
      <c r="Z221" s="376"/>
      <c r="AA221" s="376"/>
      <c r="AB221" s="376"/>
      <c r="AC221" s="376"/>
      <c r="AD221" s="376"/>
      <c r="AE221" s="376"/>
      <c r="AF221" s="376"/>
      <c r="AG221" s="376"/>
      <c r="AH221" s="376"/>
    </row>
    <row r="222" spans="25:34" ht="12">
      <c r="Y222" s="376"/>
      <c r="Z222" s="376"/>
      <c r="AA222" s="376"/>
      <c r="AB222" s="376"/>
      <c r="AC222" s="376"/>
      <c r="AD222" s="376"/>
      <c r="AE222" s="376"/>
      <c r="AF222" s="376"/>
      <c r="AG222" s="376"/>
      <c r="AH222" s="376"/>
    </row>
    <row r="223" spans="25:34" ht="12">
      <c r="Y223" s="376"/>
      <c r="Z223" s="376"/>
      <c r="AA223" s="376"/>
      <c r="AB223" s="376"/>
      <c r="AC223" s="376"/>
      <c r="AD223" s="376"/>
      <c r="AE223" s="376"/>
      <c r="AF223" s="376"/>
      <c r="AG223" s="376"/>
      <c r="AH223" s="376"/>
    </row>
    <row r="224" spans="25:34" ht="12">
      <c r="Y224" s="376"/>
      <c r="Z224" s="376"/>
      <c r="AA224" s="376"/>
      <c r="AB224" s="376"/>
      <c r="AC224" s="376"/>
      <c r="AD224" s="376"/>
      <c r="AE224" s="376"/>
      <c r="AF224" s="376"/>
      <c r="AG224" s="376"/>
      <c r="AH224" s="376"/>
    </row>
    <row r="225" spans="25:34" ht="12">
      <c r="Y225" s="376"/>
      <c r="Z225" s="376"/>
      <c r="AA225" s="376"/>
      <c r="AB225" s="376"/>
      <c r="AC225" s="376"/>
      <c r="AD225" s="376"/>
      <c r="AE225" s="376"/>
      <c r="AF225" s="376"/>
      <c r="AG225" s="376"/>
      <c r="AH225" s="376"/>
    </row>
    <row r="226" spans="25:34" ht="12">
      <c r="Y226" s="376"/>
      <c r="Z226" s="376"/>
      <c r="AA226" s="376"/>
      <c r="AB226" s="376"/>
      <c r="AC226" s="376"/>
      <c r="AD226" s="376"/>
      <c r="AE226" s="376"/>
      <c r="AF226" s="376"/>
      <c r="AG226" s="376"/>
      <c r="AH226" s="376"/>
    </row>
    <row r="227" spans="25:34" ht="12">
      <c r="Y227" s="376"/>
      <c r="Z227" s="376"/>
      <c r="AA227" s="376"/>
      <c r="AB227" s="376"/>
      <c r="AC227" s="376"/>
      <c r="AD227" s="376"/>
      <c r="AE227" s="376"/>
      <c r="AF227" s="376"/>
      <c r="AG227" s="376"/>
      <c r="AH227" s="376"/>
    </row>
    <row r="228" spans="25:34" ht="12">
      <c r="Y228" s="376"/>
      <c r="Z228" s="376"/>
      <c r="AA228" s="376"/>
      <c r="AB228" s="376"/>
      <c r="AC228" s="376"/>
      <c r="AD228" s="376"/>
      <c r="AE228" s="376"/>
      <c r="AF228" s="376"/>
      <c r="AG228" s="376"/>
      <c r="AH228" s="376"/>
    </row>
    <row r="229" spans="25:34" ht="12">
      <c r="Y229" s="376"/>
      <c r="Z229" s="376"/>
      <c r="AA229" s="376"/>
      <c r="AB229" s="376"/>
      <c r="AC229" s="376"/>
      <c r="AD229" s="376"/>
      <c r="AE229" s="376"/>
      <c r="AF229" s="376"/>
      <c r="AG229" s="376"/>
      <c r="AH229" s="376"/>
    </row>
    <row r="230" spans="25:34" ht="12">
      <c r="Y230" s="376"/>
      <c r="Z230" s="376"/>
      <c r="AA230" s="376"/>
      <c r="AB230" s="376"/>
      <c r="AC230" s="376"/>
      <c r="AD230" s="376"/>
      <c r="AE230" s="376"/>
      <c r="AF230" s="376"/>
      <c r="AG230" s="376"/>
      <c r="AH230" s="376"/>
    </row>
    <row r="231" spans="25:34" ht="12">
      <c r="Y231" s="376"/>
      <c r="Z231" s="376"/>
      <c r="AA231" s="376"/>
      <c r="AB231" s="376"/>
      <c r="AC231" s="376"/>
      <c r="AD231" s="376"/>
      <c r="AE231" s="376"/>
      <c r="AF231" s="376"/>
      <c r="AG231" s="376"/>
      <c r="AH231" s="376"/>
    </row>
    <row r="232" spans="25:34" ht="12">
      <c r="Y232" s="376"/>
      <c r="Z232" s="376"/>
      <c r="AA232" s="376"/>
      <c r="AB232" s="376"/>
      <c r="AC232" s="376"/>
      <c r="AD232" s="376"/>
      <c r="AE232" s="376"/>
      <c r="AF232" s="376"/>
      <c r="AG232" s="376"/>
      <c r="AH232" s="376"/>
    </row>
    <row r="233" spans="25:34" ht="12">
      <c r="Y233" s="376"/>
      <c r="Z233" s="376"/>
      <c r="AA233" s="376"/>
      <c r="AB233" s="376"/>
      <c r="AC233" s="376"/>
      <c r="AD233" s="376"/>
      <c r="AE233" s="376"/>
      <c r="AF233" s="376"/>
      <c r="AG233" s="376"/>
      <c r="AH233" s="376"/>
    </row>
    <row r="234" spans="25:34" ht="12">
      <c r="Y234" s="376"/>
      <c r="Z234" s="376"/>
      <c r="AA234" s="376"/>
      <c r="AB234" s="376"/>
      <c r="AC234" s="376"/>
      <c r="AD234" s="376"/>
      <c r="AE234" s="376"/>
      <c r="AF234" s="376"/>
      <c r="AG234" s="376"/>
      <c r="AH234" s="376"/>
    </row>
    <row r="235" spans="25:34" ht="12">
      <c r="Y235" s="376"/>
      <c r="Z235" s="376"/>
      <c r="AA235" s="376"/>
      <c r="AB235" s="376"/>
      <c r="AC235" s="376"/>
      <c r="AD235" s="376"/>
      <c r="AE235" s="376"/>
      <c r="AF235" s="376"/>
      <c r="AG235" s="376"/>
      <c r="AH235" s="376"/>
    </row>
    <row r="236" spans="25:34" ht="12">
      <c r="Y236" s="376"/>
      <c r="Z236" s="376"/>
      <c r="AA236" s="376"/>
      <c r="AB236" s="376"/>
      <c r="AC236" s="376"/>
      <c r="AD236" s="376"/>
      <c r="AE236" s="376"/>
      <c r="AF236" s="376"/>
      <c r="AG236" s="376"/>
      <c r="AH236" s="376"/>
    </row>
    <row r="237" spans="25:34" ht="12">
      <c r="Y237" s="376"/>
      <c r="Z237" s="376"/>
      <c r="AA237" s="376"/>
      <c r="AB237" s="376"/>
      <c r="AC237" s="376"/>
      <c r="AD237" s="376"/>
      <c r="AE237" s="376"/>
      <c r="AF237" s="376"/>
      <c r="AG237" s="376"/>
      <c r="AH237" s="376"/>
    </row>
    <row r="238" spans="25:34" ht="12">
      <c r="Y238" s="376"/>
      <c r="Z238" s="376"/>
      <c r="AA238" s="376"/>
      <c r="AB238" s="376"/>
      <c r="AC238" s="376"/>
      <c r="AD238" s="376"/>
      <c r="AE238" s="376"/>
      <c r="AF238" s="376"/>
      <c r="AG238" s="376"/>
      <c r="AH238" s="376"/>
    </row>
    <row r="239" spans="25:34" ht="12">
      <c r="Y239" s="376"/>
      <c r="Z239" s="376"/>
      <c r="AA239" s="376"/>
      <c r="AB239" s="376"/>
      <c r="AC239" s="376"/>
      <c r="AD239" s="376"/>
      <c r="AE239" s="376"/>
      <c r="AF239" s="376"/>
      <c r="AG239" s="376"/>
      <c r="AH239" s="376"/>
    </row>
    <row r="240" spans="25:34" ht="12">
      <c r="Y240" s="376"/>
      <c r="Z240" s="376"/>
      <c r="AA240" s="376"/>
      <c r="AB240" s="376"/>
      <c r="AC240" s="376"/>
      <c r="AD240" s="376"/>
      <c r="AE240" s="376"/>
      <c r="AF240" s="376"/>
      <c r="AG240" s="376"/>
      <c r="AH240" s="376"/>
    </row>
    <row r="241" spans="25:34" ht="12">
      <c r="Y241" s="376"/>
      <c r="Z241" s="376"/>
      <c r="AA241" s="376"/>
      <c r="AB241" s="376"/>
      <c r="AC241" s="376"/>
      <c r="AD241" s="376"/>
      <c r="AE241" s="376"/>
      <c r="AF241" s="376"/>
      <c r="AG241" s="376"/>
      <c r="AH241" s="376"/>
    </row>
    <row r="242" spans="25:34" ht="12">
      <c r="Y242" s="376"/>
      <c r="Z242" s="376"/>
      <c r="AA242" s="376"/>
      <c r="AB242" s="376"/>
      <c r="AC242" s="376"/>
      <c r="AD242" s="376"/>
      <c r="AE242" s="376"/>
      <c r="AF242" s="376"/>
      <c r="AG242" s="376"/>
      <c r="AH242" s="376"/>
    </row>
    <row r="243" spans="25:34" ht="12">
      <c r="Y243" s="376"/>
      <c r="Z243" s="376"/>
      <c r="AA243" s="376"/>
      <c r="AB243" s="376"/>
      <c r="AC243" s="376"/>
      <c r="AD243" s="376"/>
      <c r="AE243" s="376"/>
      <c r="AF243" s="376"/>
      <c r="AG243" s="376"/>
      <c r="AH243" s="376"/>
    </row>
    <row r="244" spans="25:34" ht="12">
      <c r="Y244" s="376"/>
      <c r="Z244" s="376"/>
      <c r="AA244" s="376"/>
      <c r="AB244" s="376"/>
      <c r="AC244" s="376"/>
      <c r="AD244" s="376"/>
      <c r="AE244" s="376"/>
      <c r="AF244" s="376"/>
      <c r="AG244" s="376"/>
      <c r="AH244" s="376"/>
    </row>
    <row r="245" spans="25:34" ht="12">
      <c r="Y245" s="376"/>
      <c r="Z245" s="376"/>
      <c r="AA245" s="376"/>
      <c r="AB245" s="376"/>
      <c r="AC245" s="376"/>
      <c r="AD245" s="376"/>
      <c r="AE245" s="376"/>
      <c r="AF245" s="376"/>
      <c r="AG245" s="376"/>
      <c r="AH245" s="376"/>
    </row>
    <row r="246" spans="25:34" ht="12">
      <c r="Y246" s="376"/>
      <c r="Z246" s="376"/>
      <c r="AA246" s="376"/>
      <c r="AB246" s="376"/>
      <c r="AC246" s="376"/>
      <c r="AD246" s="376"/>
      <c r="AE246" s="376"/>
      <c r="AF246" s="376"/>
      <c r="AG246" s="376"/>
      <c r="AH246" s="376"/>
    </row>
    <row r="247" spans="25:34" ht="12">
      <c r="Y247" s="376"/>
      <c r="Z247" s="376"/>
      <c r="AA247" s="376"/>
      <c r="AB247" s="376"/>
      <c r="AC247" s="376"/>
      <c r="AD247" s="376"/>
      <c r="AE247" s="376"/>
      <c r="AF247" s="376"/>
      <c r="AG247" s="376"/>
      <c r="AH247" s="376"/>
    </row>
    <row r="248" spans="25:34" ht="12">
      <c r="Y248" s="376"/>
      <c r="Z248" s="376"/>
      <c r="AA248" s="376"/>
      <c r="AB248" s="376"/>
      <c r="AC248" s="376"/>
      <c r="AD248" s="376"/>
      <c r="AE248" s="376"/>
      <c r="AF248" s="376"/>
      <c r="AG248" s="376"/>
      <c r="AH248" s="376"/>
    </row>
    <row r="249" spans="25:34" ht="12">
      <c r="Y249" s="376"/>
      <c r="Z249" s="376"/>
      <c r="AA249" s="376"/>
      <c r="AB249" s="376"/>
      <c r="AC249" s="376"/>
      <c r="AD249" s="376"/>
      <c r="AE249" s="376"/>
      <c r="AF249" s="376"/>
      <c r="AG249" s="376"/>
      <c r="AH249" s="376"/>
    </row>
    <row r="250" spans="25:34" ht="12">
      <c r="Y250" s="376"/>
      <c r="Z250" s="376"/>
      <c r="AA250" s="376"/>
      <c r="AB250" s="376"/>
      <c r="AC250" s="376"/>
      <c r="AD250" s="376"/>
      <c r="AE250" s="376"/>
      <c r="AF250" s="376"/>
      <c r="AG250" s="376"/>
      <c r="AH250" s="376"/>
    </row>
    <row r="251" spans="25:34" ht="12">
      <c r="Y251" s="376"/>
      <c r="Z251" s="376"/>
      <c r="AA251" s="376"/>
      <c r="AB251" s="376"/>
      <c r="AC251" s="376"/>
      <c r="AD251" s="376"/>
      <c r="AE251" s="376"/>
      <c r="AF251" s="376"/>
      <c r="AG251" s="376"/>
      <c r="AH251" s="376"/>
    </row>
    <row r="252" spans="25:34" ht="12">
      <c r="Y252" s="376"/>
      <c r="Z252" s="376"/>
      <c r="AA252" s="376"/>
      <c r="AB252" s="376"/>
      <c r="AC252" s="376"/>
      <c r="AD252" s="376"/>
      <c r="AE252" s="376"/>
      <c r="AF252" s="376"/>
      <c r="AG252" s="376"/>
      <c r="AH252" s="376"/>
    </row>
    <row r="253" spans="25:34" ht="12">
      <c r="Y253" s="376"/>
      <c r="Z253" s="376"/>
      <c r="AA253" s="376"/>
      <c r="AB253" s="376"/>
      <c r="AC253" s="376"/>
      <c r="AD253" s="376"/>
      <c r="AE253" s="376"/>
      <c r="AF253" s="376"/>
      <c r="AG253" s="376"/>
      <c r="AH253" s="376"/>
    </row>
    <row r="254" spans="25:34" ht="12">
      <c r="Y254" s="376"/>
      <c r="Z254" s="376"/>
      <c r="AA254" s="376"/>
      <c r="AB254" s="376"/>
      <c r="AC254" s="376"/>
      <c r="AD254" s="376"/>
      <c r="AE254" s="376"/>
      <c r="AF254" s="376"/>
      <c r="AG254" s="376"/>
      <c r="AH254" s="376"/>
    </row>
    <row r="255" spans="25:34" ht="12">
      <c r="Y255" s="376"/>
      <c r="Z255" s="376"/>
      <c r="AA255" s="376"/>
      <c r="AB255" s="376"/>
      <c r="AC255" s="376"/>
      <c r="AD255" s="376"/>
      <c r="AE255" s="376"/>
      <c r="AF255" s="376"/>
      <c r="AG255" s="376"/>
      <c r="AH255" s="376"/>
    </row>
    <row r="256" spans="25:34" ht="12">
      <c r="Y256" s="376"/>
      <c r="Z256" s="376"/>
      <c r="AA256" s="376"/>
      <c r="AB256" s="376"/>
      <c r="AC256" s="376"/>
      <c r="AD256" s="376"/>
      <c r="AE256" s="376"/>
      <c r="AF256" s="376"/>
      <c r="AG256" s="376"/>
      <c r="AH256" s="376"/>
    </row>
    <row r="257" spans="25:34" ht="12">
      <c r="Y257" s="376"/>
      <c r="Z257" s="376"/>
      <c r="AA257" s="376"/>
      <c r="AB257" s="376"/>
      <c r="AC257" s="376"/>
      <c r="AD257" s="376"/>
      <c r="AE257" s="376"/>
      <c r="AF257" s="376"/>
      <c r="AG257" s="376"/>
      <c r="AH257" s="376"/>
    </row>
    <row r="258" spans="25:34" ht="12">
      <c r="Y258" s="376"/>
      <c r="Z258" s="376"/>
      <c r="AA258" s="376"/>
      <c r="AB258" s="376"/>
      <c r="AC258" s="376"/>
      <c r="AD258" s="376"/>
      <c r="AE258" s="376"/>
      <c r="AF258" s="376"/>
      <c r="AG258" s="376"/>
      <c r="AH258" s="376"/>
    </row>
    <row r="259" spans="25:34" ht="12">
      <c r="Y259" s="376"/>
      <c r="Z259" s="376"/>
      <c r="AA259" s="376"/>
      <c r="AB259" s="376"/>
      <c r="AC259" s="376"/>
      <c r="AD259" s="376"/>
      <c r="AE259" s="376"/>
      <c r="AF259" s="376"/>
      <c r="AG259" s="376"/>
      <c r="AH259" s="376"/>
    </row>
    <row r="260" spans="25:34" ht="12">
      <c r="Y260" s="376"/>
      <c r="Z260" s="376"/>
      <c r="AA260" s="376"/>
      <c r="AB260" s="376"/>
      <c r="AC260" s="376"/>
      <c r="AD260" s="376"/>
      <c r="AE260" s="376"/>
      <c r="AF260" s="376"/>
      <c r="AG260" s="376"/>
      <c r="AH260" s="376"/>
    </row>
    <row r="261" spans="25:34" ht="12">
      <c r="Y261" s="376"/>
      <c r="Z261" s="376"/>
      <c r="AA261" s="376"/>
      <c r="AB261" s="376"/>
      <c r="AC261" s="376"/>
      <c r="AD261" s="376"/>
      <c r="AE261" s="376"/>
      <c r="AF261" s="376"/>
      <c r="AG261" s="376"/>
      <c r="AH261" s="376"/>
    </row>
    <row r="262" spans="25:34" ht="12">
      <c r="Y262" s="376"/>
      <c r="Z262" s="376"/>
      <c r="AA262" s="376"/>
      <c r="AB262" s="376"/>
      <c r="AC262" s="376"/>
      <c r="AD262" s="376"/>
      <c r="AE262" s="376"/>
      <c r="AF262" s="376"/>
      <c r="AG262" s="376"/>
      <c r="AH262" s="376"/>
    </row>
    <row r="263" spans="25:34" ht="12">
      <c r="Y263" s="376"/>
      <c r="Z263" s="376"/>
      <c r="AA263" s="376"/>
      <c r="AB263" s="376"/>
      <c r="AC263" s="376"/>
      <c r="AD263" s="376"/>
      <c r="AE263" s="376"/>
      <c r="AF263" s="376"/>
      <c r="AG263" s="376"/>
      <c r="AH263" s="376"/>
    </row>
    <row r="264" spans="25:34" ht="12">
      <c r="Y264" s="376"/>
      <c r="Z264" s="376"/>
      <c r="AA264" s="376"/>
      <c r="AB264" s="376"/>
      <c r="AC264" s="376"/>
      <c r="AD264" s="376"/>
      <c r="AE264" s="376"/>
      <c r="AF264" s="376"/>
      <c r="AG264" s="376"/>
      <c r="AH264" s="376"/>
    </row>
    <row r="265" spans="25:34" ht="12">
      <c r="Y265" s="376"/>
      <c r="Z265" s="376"/>
      <c r="AA265" s="376"/>
      <c r="AB265" s="376"/>
      <c r="AC265" s="376"/>
      <c r="AD265" s="376"/>
      <c r="AE265" s="376"/>
      <c r="AF265" s="376"/>
      <c r="AG265" s="376"/>
      <c r="AH265" s="376"/>
    </row>
    <row r="266" spans="25:34" ht="12">
      <c r="Y266" s="376"/>
      <c r="Z266" s="376"/>
      <c r="AA266" s="376"/>
      <c r="AB266" s="376"/>
      <c r="AC266" s="376"/>
      <c r="AD266" s="376"/>
      <c r="AE266" s="376"/>
      <c r="AF266" s="376"/>
      <c r="AG266" s="376"/>
      <c r="AH266" s="376"/>
    </row>
    <row r="267" spans="25:34" ht="12">
      <c r="Y267" s="376"/>
      <c r="Z267" s="376"/>
      <c r="AA267" s="376"/>
      <c r="AB267" s="376"/>
      <c r="AC267" s="376"/>
      <c r="AD267" s="376"/>
      <c r="AE267" s="376"/>
      <c r="AF267" s="376"/>
      <c r="AG267" s="376"/>
      <c r="AH267" s="376"/>
    </row>
    <row r="268" spans="25:34" ht="12">
      <c r="Y268" s="376"/>
      <c r="Z268" s="376"/>
      <c r="AA268" s="376"/>
      <c r="AB268" s="376"/>
      <c r="AC268" s="376"/>
      <c r="AD268" s="376"/>
      <c r="AE268" s="376"/>
      <c r="AF268" s="376"/>
      <c r="AG268" s="376"/>
      <c r="AH268" s="376"/>
    </row>
    <row r="269" spans="25:34" ht="12">
      <c r="Y269" s="376"/>
      <c r="Z269" s="376"/>
      <c r="AA269" s="376"/>
      <c r="AB269" s="376"/>
      <c r="AC269" s="376"/>
      <c r="AD269" s="376"/>
      <c r="AE269" s="376"/>
      <c r="AF269" s="376"/>
      <c r="AG269" s="376"/>
      <c r="AH269" s="376"/>
    </row>
    <row r="270" spans="25:34" ht="12">
      <c r="Y270" s="376"/>
      <c r="Z270" s="376"/>
      <c r="AA270" s="376"/>
      <c r="AB270" s="376"/>
      <c r="AC270" s="376"/>
      <c r="AD270" s="376"/>
      <c r="AE270" s="376"/>
      <c r="AF270" s="376"/>
      <c r="AG270" s="376"/>
      <c r="AH270" s="376"/>
    </row>
    <row r="271" spans="25:34" ht="12">
      <c r="Y271" s="376"/>
      <c r="Z271" s="376"/>
      <c r="AA271" s="376"/>
      <c r="AB271" s="376"/>
      <c r="AC271" s="376"/>
      <c r="AD271" s="376"/>
      <c r="AE271" s="376"/>
      <c r="AF271" s="376"/>
      <c r="AG271" s="376"/>
      <c r="AH271" s="376"/>
    </row>
    <row r="272" spans="25:34" ht="12">
      <c r="Y272" s="376"/>
      <c r="Z272" s="376"/>
      <c r="AA272" s="376"/>
      <c r="AB272" s="376"/>
      <c r="AC272" s="376"/>
      <c r="AD272" s="376"/>
      <c r="AE272" s="376"/>
      <c r="AF272" s="376"/>
      <c r="AG272" s="376"/>
      <c r="AH272" s="376"/>
    </row>
    <row r="273" spans="25:34" ht="12">
      <c r="Y273" s="376"/>
      <c r="Z273" s="376"/>
      <c r="AA273" s="376"/>
      <c r="AB273" s="376"/>
      <c r="AC273" s="376"/>
      <c r="AD273" s="376"/>
      <c r="AE273" s="376"/>
      <c r="AF273" s="376"/>
      <c r="AG273" s="376"/>
      <c r="AH273" s="376"/>
    </row>
    <row r="274" spans="25:34" ht="12">
      <c r="Y274" s="376"/>
      <c r="Z274" s="376"/>
      <c r="AA274" s="376"/>
      <c r="AB274" s="376"/>
      <c r="AC274" s="376"/>
      <c r="AD274" s="376"/>
      <c r="AE274" s="376"/>
      <c r="AF274" s="376"/>
      <c r="AG274" s="376"/>
      <c r="AH274" s="376"/>
    </row>
    <row r="275" spans="25:34" ht="12">
      <c r="Y275" s="376"/>
      <c r="Z275" s="376"/>
      <c r="AA275" s="376"/>
      <c r="AB275" s="376"/>
      <c r="AC275" s="376"/>
      <c r="AD275" s="376"/>
      <c r="AE275" s="376"/>
      <c r="AF275" s="376"/>
      <c r="AG275" s="376"/>
      <c r="AH275" s="376"/>
    </row>
    <row r="276" spans="25:34" ht="12">
      <c r="Y276" s="376"/>
      <c r="Z276" s="376"/>
      <c r="AA276" s="376"/>
      <c r="AB276" s="376"/>
      <c r="AC276" s="376"/>
      <c r="AD276" s="376"/>
      <c r="AE276" s="376"/>
      <c r="AF276" s="376"/>
      <c r="AG276" s="376"/>
      <c r="AH276" s="376"/>
    </row>
    <row r="277" spans="25:34" ht="12">
      <c r="Y277" s="376"/>
      <c r="Z277" s="376"/>
      <c r="AA277" s="376"/>
      <c r="AB277" s="376"/>
      <c r="AC277" s="376"/>
      <c r="AD277" s="376"/>
      <c r="AE277" s="376"/>
      <c r="AF277" s="376"/>
      <c r="AG277" s="376"/>
      <c r="AH277" s="376"/>
    </row>
    <row r="278" spans="25:34" ht="12">
      <c r="Y278" s="376"/>
      <c r="Z278" s="376"/>
      <c r="AA278" s="376"/>
      <c r="AB278" s="376"/>
      <c r="AC278" s="376"/>
      <c r="AD278" s="376"/>
      <c r="AE278" s="376"/>
      <c r="AF278" s="376"/>
      <c r="AG278" s="376"/>
      <c r="AH278" s="376"/>
    </row>
    <row r="279" spans="25:34" ht="12">
      <c r="Y279" s="376"/>
      <c r="Z279" s="376"/>
      <c r="AA279" s="376"/>
      <c r="AB279" s="376"/>
      <c r="AC279" s="376"/>
      <c r="AD279" s="376"/>
      <c r="AE279" s="376"/>
      <c r="AF279" s="376"/>
      <c r="AG279" s="376"/>
      <c r="AH279" s="376"/>
    </row>
    <row r="280" spans="25:34" ht="12">
      <c r="Y280" s="376"/>
      <c r="Z280" s="376"/>
      <c r="AA280" s="376"/>
      <c r="AB280" s="376"/>
      <c r="AC280" s="376"/>
      <c r="AD280" s="376"/>
      <c r="AE280" s="376"/>
      <c r="AF280" s="376"/>
      <c r="AG280" s="376"/>
      <c r="AH280" s="376"/>
    </row>
    <row r="281" spans="25:34" ht="12">
      <c r="Y281" s="376"/>
      <c r="Z281" s="376"/>
      <c r="AA281" s="376"/>
      <c r="AB281" s="376"/>
      <c r="AC281" s="376"/>
      <c r="AD281" s="376"/>
      <c r="AE281" s="376"/>
      <c r="AF281" s="376"/>
      <c r="AG281" s="376"/>
      <c r="AH281" s="376"/>
    </row>
    <row r="282" spans="25:34" ht="12">
      <c r="Y282" s="376"/>
      <c r="Z282" s="376"/>
      <c r="AA282" s="376"/>
      <c r="AB282" s="376"/>
      <c r="AC282" s="376"/>
      <c r="AD282" s="376"/>
      <c r="AE282" s="376"/>
      <c r="AF282" s="376"/>
      <c r="AG282" s="376"/>
      <c r="AH282" s="376"/>
    </row>
    <row r="283" spans="25:34" ht="12">
      <c r="Y283" s="376"/>
      <c r="Z283" s="376"/>
      <c r="AA283" s="376"/>
      <c r="AB283" s="376"/>
      <c r="AC283" s="376"/>
      <c r="AD283" s="376"/>
      <c r="AE283" s="376"/>
      <c r="AF283" s="376"/>
      <c r="AG283" s="376"/>
      <c r="AH283" s="376"/>
    </row>
    <row r="284" spans="25:34" ht="12">
      <c r="Y284" s="376"/>
      <c r="Z284" s="376"/>
      <c r="AA284" s="376"/>
      <c r="AB284" s="376"/>
      <c r="AC284" s="376"/>
      <c r="AD284" s="376"/>
      <c r="AE284" s="376"/>
      <c r="AF284" s="376"/>
      <c r="AG284" s="376"/>
      <c r="AH284" s="376"/>
    </row>
    <row r="285" spans="25:34" ht="12">
      <c r="Y285" s="376"/>
      <c r="Z285" s="376"/>
      <c r="AA285" s="376"/>
      <c r="AB285" s="376"/>
      <c r="AC285" s="376"/>
      <c r="AD285" s="376"/>
      <c r="AE285" s="376"/>
      <c r="AF285" s="376"/>
      <c r="AG285" s="376"/>
      <c r="AH285" s="376"/>
    </row>
    <row r="286" spans="25:34" ht="12">
      <c r="Y286" s="376"/>
      <c r="Z286" s="376"/>
      <c r="AA286" s="376"/>
      <c r="AB286" s="376"/>
      <c r="AC286" s="376"/>
      <c r="AD286" s="376"/>
      <c r="AE286" s="376"/>
      <c r="AF286" s="376"/>
      <c r="AG286" s="376"/>
      <c r="AH286" s="376"/>
    </row>
    <row r="287" spans="25:34" ht="12">
      <c r="Y287" s="376"/>
      <c r="Z287" s="376"/>
      <c r="AA287" s="376"/>
      <c r="AB287" s="376"/>
      <c r="AC287" s="376"/>
      <c r="AD287" s="376"/>
      <c r="AE287" s="376"/>
      <c r="AF287" s="376"/>
      <c r="AG287" s="376"/>
      <c r="AH287" s="376"/>
    </row>
    <row r="288" spans="25:34" ht="12">
      <c r="Y288" s="376"/>
      <c r="Z288" s="376"/>
      <c r="AA288" s="376"/>
      <c r="AB288" s="376"/>
      <c r="AC288" s="376"/>
      <c r="AD288" s="376"/>
      <c r="AE288" s="376"/>
      <c r="AF288" s="376"/>
      <c r="AG288" s="376"/>
      <c r="AH288" s="376"/>
    </row>
    <row r="289" spans="25:34" ht="12">
      <c r="Y289" s="376"/>
      <c r="Z289" s="376"/>
      <c r="AA289" s="376"/>
      <c r="AB289" s="376"/>
      <c r="AC289" s="376"/>
      <c r="AD289" s="376"/>
      <c r="AE289" s="376"/>
      <c r="AF289" s="376"/>
      <c r="AG289" s="376"/>
      <c r="AH289" s="376"/>
    </row>
    <row r="290" spans="25:34" ht="12">
      <c r="Y290" s="376"/>
      <c r="Z290" s="376"/>
      <c r="AA290" s="376"/>
      <c r="AB290" s="376"/>
      <c r="AC290" s="376"/>
      <c r="AD290" s="376"/>
      <c r="AE290" s="376"/>
      <c r="AF290" s="376"/>
      <c r="AG290" s="376"/>
      <c r="AH290" s="376"/>
    </row>
    <row r="291" spans="25:34" ht="12">
      <c r="Y291" s="376"/>
      <c r="Z291" s="376"/>
      <c r="AA291" s="376"/>
      <c r="AB291" s="376"/>
      <c r="AC291" s="376"/>
      <c r="AD291" s="376"/>
      <c r="AE291" s="376"/>
      <c r="AF291" s="376"/>
      <c r="AG291" s="376"/>
      <c r="AH291" s="376"/>
    </row>
    <row r="292" spans="25:34" ht="12">
      <c r="Y292" s="376"/>
      <c r="Z292" s="376"/>
      <c r="AA292" s="376"/>
      <c r="AB292" s="376"/>
      <c r="AC292" s="376"/>
      <c r="AD292" s="376"/>
      <c r="AE292" s="376"/>
      <c r="AF292" s="376"/>
      <c r="AG292" s="376"/>
      <c r="AH292" s="376"/>
    </row>
    <row r="293" spans="25:34" ht="12">
      <c r="Y293" s="376"/>
      <c r="Z293" s="376"/>
      <c r="AA293" s="376"/>
      <c r="AB293" s="376"/>
      <c r="AC293" s="376"/>
      <c r="AD293" s="376"/>
      <c r="AE293" s="376"/>
      <c r="AF293" s="376"/>
      <c r="AG293" s="376"/>
      <c r="AH293" s="376"/>
    </row>
    <row r="294" spans="25:34" ht="12">
      <c r="Y294" s="376"/>
      <c r="Z294" s="376"/>
      <c r="AA294" s="376"/>
      <c r="AB294" s="376"/>
      <c r="AC294" s="376"/>
      <c r="AD294" s="376"/>
      <c r="AE294" s="376"/>
      <c r="AF294" s="376"/>
      <c r="AG294" s="376"/>
      <c r="AH294" s="376"/>
    </row>
    <row r="295" spans="25:34" ht="12">
      <c r="Y295" s="376"/>
      <c r="Z295" s="376"/>
      <c r="AA295" s="376"/>
      <c r="AB295" s="376"/>
      <c r="AC295" s="376"/>
      <c r="AD295" s="376"/>
      <c r="AE295" s="376"/>
      <c r="AF295" s="376"/>
      <c r="AG295" s="376"/>
      <c r="AH295" s="376"/>
    </row>
    <row r="296" spans="25:34" ht="12">
      <c r="Y296" s="376"/>
      <c r="Z296" s="376"/>
      <c r="AA296" s="376"/>
      <c r="AB296" s="376"/>
      <c r="AC296" s="376"/>
      <c r="AD296" s="376"/>
      <c r="AE296" s="376"/>
      <c r="AF296" s="376"/>
      <c r="AG296" s="376"/>
      <c r="AH296" s="376"/>
    </row>
    <row r="297" spans="25:34" ht="12">
      <c r="Y297" s="376"/>
      <c r="Z297" s="376"/>
      <c r="AA297" s="376"/>
      <c r="AB297" s="376"/>
      <c r="AC297" s="376"/>
      <c r="AD297" s="376"/>
      <c r="AE297" s="376"/>
      <c r="AF297" s="376"/>
      <c r="AG297" s="376"/>
      <c r="AH297" s="376"/>
    </row>
    <row r="298" spans="25:34" ht="12">
      <c r="Y298" s="376"/>
      <c r="Z298" s="376"/>
      <c r="AA298" s="376"/>
      <c r="AB298" s="376"/>
      <c r="AC298" s="376"/>
      <c r="AD298" s="376"/>
      <c r="AE298" s="376"/>
      <c r="AF298" s="376"/>
      <c r="AG298" s="376"/>
      <c r="AH298" s="376"/>
    </row>
    <row r="299" spans="25:34" ht="12">
      <c r="Y299" s="376"/>
      <c r="Z299" s="376"/>
      <c r="AA299" s="376"/>
      <c r="AB299" s="376"/>
      <c r="AC299" s="376"/>
      <c r="AD299" s="376"/>
      <c r="AE299" s="376"/>
      <c r="AF299" s="376"/>
      <c r="AG299" s="376"/>
      <c r="AH299" s="376"/>
    </row>
    <row r="300" spans="25:34" ht="12">
      <c r="Y300" s="376"/>
      <c r="Z300" s="376"/>
      <c r="AA300" s="376"/>
      <c r="AB300" s="376"/>
      <c r="AC300" s="376"/>
      <c r="AD300" s="376"/>
      <c r="AE300" s="376"/>
      <c r="AF300" s="376"/>
      <c r="AG300" s="376"/>
      <c r="AH300" s="376"/>
    </row>
    <row r="301" spans="25:34" ht="12">
      <c r="Y301" s="376"/>
      <c r="Z301" s="376"/>
      <c r="AA301" s="376"/>
      <c r="AB301" s="376"/>
      <c r="AC301" s="376"/>
      <c r="AD301" s="376"/>
      <c r="AE301" s="376"/>
      <c r="AF301" s="376"/>
      <c r="AG301" s="376"/>
      <c r="AH301" s="376"/>
    </row>
    <row r="302" spans="25:34" ht="12">
      <c r="Y302" s="376"/>
      <c r="Z302" s="376"/>
      <c r="AA302" s="376"/>
      <c r="AB302" s="376"/>
      <c r="AC302" s="376"/>
      <c r="AD302" s="376"/>
      <c r="AE302" s="376"/>
      <c r="AF302" s="376"/>
      <c r="AG302" s="376"/>
      <c r="AH302" s="376"/>
    </row>
    <row r="303" spans="25:34" ht="12">
      <c r="Y303" s="376"/>
      <c r="Z303" s="376"/>
      <c r="AA303" s="376"/>
      <c r="AB303" s="376"/>
      <c r="AC303" s="376"/>
      <c r="AD303" s="376"/>
      <c r="AE303" s="376"/>
      <c r="AF303" s="376"/>
      <c r="AG303" s="376"/>
      <c r="AH303" s="376"/>
    </row>
    <row r="304" spans="25:34" ht="12">
      <c r="Y304" s="376"/>
      <c r="Z304" s="376"/>
      <c r="AA304" s="376"/>
      <c r="AB304" s="376"/>
      <c r="AC304" s="376"/>
      <c r="AD304" s="376"/>
      <c r="AE304" s="376"/>
      <c r="AF304" s="376"/>
      <c r="AG304" s="376"/>
      <c r="AH304" s="376"/>
    </row>
    <row r="305" spans="25:34" ht="12">
      <c r="Y305" s="376"/>
      <c r="Z305" s="376"/>
      <c r="AA305" s="376"/>
      <c r="AB305" s="376"/>
      <c r="AC305" s="376"/>
      <c r="AD305" s="376"/>
      <c r="AE305" s="376"/>
      <c r="AF305" s="376"/>
      <c r="AG305" s="376"/>
      <c r="AH305" s="376"/>
    </row>
    <row r="306" spans="25:34" ht="12">
      <c r="Y306" s="376"/>
      <c r="Z306" s="376"/>
      <c r="AA306" s="376"/>
      <c r="AB306" s="376"/>
      <c r="AC306" s="376"/>
      <c r="AD306" s="376"/>
      <c r="AE306" s="376"/>
      <c r="AF306" s="376"/>
      <c r="AG306" s="376"/>
      <c r="AH306" s="376"/>
    </row>
    <row r="307" spans="25:34" ht="12">
      <c r="Y307" s="376"/>
      <c r="Z307" s="376"/>
      <c r="AA307" s="376"/>
      <c r="AB307" s="376"/>
      <c r="AC307" s="376"/>
      <c r="AD307" s="376"/>
      <c r="AE307" s="376"/>
      <c r="AF307" s="376"/>
      <c r="AG307" s="376"/>
      <c r="AH307" s="376"/>
    </row>
    <row r="308" spans="25:34" ht="12">
      <c r="Y308" s="376"/>
      <c r="Z308" s="376"/>
      <c r="AA308" s="376"/>
      <c r="AB308" s="376"/>
      <c r="AC308" s="376"/>
      <c r="AD308" s="376"/>
      <c r="AE308" s="376"/>
      <c r="AF308" s="376"/>
      <c r="AG308" s="376"/>
      <c r="AH308" s="376"/>
    </row>
    <row r="309" spans="25:34" ht="12">
      <c r="Y309" s="376"/>
      <c r="Z309" s="376"/>
      <c r="AA309" s="376"/>
      <c r="AB309" s="376"/>
      <c r="AC309" s="376"/>
      <c r="AD309" s="376"/>
      <c r="AE309" s="376"/>
      <c r="AF309" s="376"/>
      <c r="AG309" s="376"/>
      <c r="AH309" s="376"/>
    </row>
    <row r="310" spans="25:34" ht="12">
      <c r="Y310" s="376"/>
      <c r="Z310" s="376"/>
      <c r="AA310" s="376"/>
      <c r="AB310" s="376"/>
      <c r="AC310" s="376"/>
      <c r="AD310" s="376"/>
      <c r="AE310" s="376"/>
      <c r="AF310" s="376"/>
      <c r="AG310" s="376"/>
      <c r="AH310" s="376"/>
    </row>
    <row r="311" spans="25:34" ht="12">
      <c r="Y311" s="376"/>
      <c r="Z311" s="376"/>
      <c r="AA311" s="376"/>
      <c r="AB311" s="376"/>
      <c r="AC311" s="376"/>
      <c r="AD311" s="376"/>
      <c r="AE311" s="376"/>
      <c r="AF311" s="376"/>
      <c r="AG311" s="376"/>
      <c r="AH311" s="376"/>
    </row>
    <row r="312" spans="25:34" ht="12">
      <c r="Y312" s="376"/>
      <c r="Z312" s="376"/>
      <c r="AA312" s="376"/>
      <c r="AB312" s="376"/>
      <c r="AC312" s="376"/>
      <c r="AD312" s="376"/>
      <c r="AE312" s="376"/>
      <c r="AF312" s="376"/>
      <c r="AG312" s="376"/>
      <c r="AH312" s="376"/>
    </row>
    <row r="313" spans="25:34" ht="12">
      <c r="Y313" s="376"/>
      <c r="Z313" s="376"/>
      <c r="AA313" s="376"/>
      <c r="AB313" s="376"/>
      <c r="AC313" s="376"/>
      <c r="AD313" s="376"/>
      <c r="AE313" s="376"/>
      <c r="AF313" s="376"/>
      <c r="AG313" s="376"/>
      <c r="AH313" s="376"/>
    </row>
    <row r="314" spans="25:34" ht="12">
      <c r="Y314" s="376"/>
      <c r="Z314" s="376"/>
      <c r="AA314" s="376"/>
      <c r="AB314" s="376"/>
      <c r="AC314" s="376"/>
      <c r="AD314" s="376"/>
      <c r="AE314" s="376"/>
      <c r="AF314" s="376"/>
      <c r="AG314" s="376"/>
      <c r="AH314" s="376"/>
    </row>
    <row r="315" spans="25:34" ht="12">
      <c r="Y315" s="376"/>
      <c r="Z315" s="376"/>
      <c r="AA315" s="376"/>
      <c r="AB315" s="376"/>
      <c r="AC315" s="376"/>
      <c r="AD315" s="376"/>
      <c r="AE315" s="376"/>
      <c r="AF315" s="376"/>
      <c r="AG315" s="376"/>
      <c r="AH315" s="376"/>
    </row>
    <row r="316" spans="25:34" ht="12">
      <c r="Y316" s="376"/>
      <c r="Z316" s="376"/>
      <c r="AA316" s="376"/>
      <c r="AB316" s="376"/>
      <c r="AC316" s="376"/>
      <c r="AD316" s="376"/>
      <c r="AE316" s="376"/>
      <c r="AF316" s="376"/>
      <c r="AG316" s="376"/>
      <c r="AH316" s="376"/>
    </row>
    <row r="317" spans="25:34" ht="12">
      <c r="Y317" s="376"/>
      <c r="Z317" s="376"/>
      <c r="AA317" s="376"/>
      <c r="AB317" s="376"/>
      <c r="AC317" s="376"/>
      <c r="AD317" s="376"/>
      <c r="AE317" s="376"/>
      <c r="AF317" s="376"/>
      <c r="AG317" s="376"/>
      <c r="AH317" s="376"/>
    </row>
    <row r="318" spans="25:34" ht="12">
      <c r="Y318" s="376"/>
      <c r="Z318" s="376"/>
      <c r="AA318" s="376"/>
      <c r="AB318" s="376"/>
      <c r="AC318" s="376"/>
      <c r="AD318" s="376"/>
      <c r="AE318" s="376"/>
      <c r="AF318" s="376"/>
      <c r="AG318" s="376"/>
      <c r="AH318" s="376"/>
    </row>
    <row r="319" spans="25:34" ht="12">
      <c r="Y319" s="376"/>
      <c r="Z319" s="376"/>
      <c r="AA319" s="376"/>
      <c r="AB319" s="376"/>
      <c r="AC319" s="376"/>
      <c r="AD319" s="376"/>
      <c r="AE319" s="376"/>
      <c r="AF319" s="376"/>
      <c r="AG319" s="376"/>
      <c r="AH319" s="376"/>
    </row>
    <row r="320" spans="25:34" ht="12">
      <c r="Y320" s="376"/>
      <c r="Z320" s="376"/>
      <c r="AA320" s="376"/>
      <c r="AB320" s="376"/>
      <c r="AC320" s="376"/>
      <c r="AD320" s="376"/>
      <c r="AE320" s="376"/>
      <c r="AF320" s="376"/>
      <c r="AG320" s="376"/>
      <c r="AH320" s="376"/>
    </row>
    <row r="321" spans="25:34" ht="12">
      <c r="Y321" s="376"/>
      <c r="Z321" s="376"/>
      <c r="AA321" s="376"/>
      <c r="AB321" s="376"/>
      <c r="AC321" s="376"/>
      <c r="AD321" s="376"/>
      <c r="AE321" s="376"/>
      <c r="AF321" s="376"/>
      <c r="AG321" s="376"/>
      <c r="AH321" s="376"/>
    </row>
    <row r="322" spans="25:34" ht="12">
      <c r="Y322" s="376"/>
      <c r="Z322" s="376"/>
      <c r="AA322" s="376"/>
      <c r="AB322" s="376"/>
      <c r="AC322" s="376"/>
      <c r="AD322" s="376"/>
      <c r="AE322" s="376"/>
      <c r="AF322" s="376"/>
      <c r="AG322" s="376"/>
      <c r="AH322" s="376"/>
    </row>
    <row r="323" spans="25:34" ht="12">
      <c r="Y323" s="376"/>
      <c r="Z323" s="376"/>
      <c r="AA323" s="376"/>
      <c r="AB323" s="376"/>
      <c r="AC323" s="376"/>
      <c r="AD323" s="376"/>
      <c r="AE323" s="376"/>
      <c r="AF323" s="376"/>
      <c r="AG323" s="376"/>
      <c r="AH323" s="376"/>
    </row>
    <row r="324" spans="25:34" ht="12">
      <c r="Y324" s="376"/>
      <c r="Z324" s="376"/>
      <c r="AA324" s="376"/>
      <c r="AB324" s="376"/>
      <c r="AC324" s="376"/>
      <c r="AD324" s="376"/>
      <c r="AE324" s="376"/>
      <c r="AF324" s="376"/>
      <c r="AG324" s="376"/>
      <c r="AH324" s="376"/>
    </row>
    <row r="325" spans="25:34" ht="12">
      <c r="Y325" s="376"/>
      <c r="Z325" s="376"/>
      <c r="AA325" s="376"/>
      <c r="AB325" s="376"/>
      <c r="AC325" s="376"/>
      <c r="AD325" s="376"/>
      <c r="AE325" s="376"/>
      <c r="AF325" s="376"/>
      <c r="AG325" s="376"/>
      <c r="AH325" s="376"/>
    </row>
    <row r="326" spans="25:34" ht="12">
      <c r="Y326" s="376"/>
      <c r="Z326" s="376"/>
      <c r="AA326" s="376"/>
      <c r="AB326" s="376"/>
      <c r="AC326" s="376"/>
      <c r="AD326" s="376"/>
      <c r="AE326" s="376"/>
      <c r="AF326" s="376"/>
      <c r="AG326" s="376"/>
      <c r="AH326" s="376"/>
    </row>
    <row r="327" spans="25:34" ht="12">
      <c r="Y327" s="376"/>
      <c r="Z327" s="376"/>
      <c r="AA327" s="376"/>
      <c r="AB327" s="376"/>
      <c r="AC327" s="376"/>
      <c r="AD327" s="376"/>
      <c r="AE327" s="376"/>
      <c r="AF327" s="376"/>
      <c r="AG327" s="376"/>
      <c r="AH327" s="376"/>
    </row>
    <row r="328" spans="25:34" ht="12">
      <c r="Y328" s="376"/>
      <c r="Z328" s="376"/>
      <c r="AA328" s="376"/>
      <c r="AB328" s="376"/>
      <c r="AC328" s="376"/>
      <c r="AD328" s="376"/>
      <c r="AE328" s="376"/>
      <c r="AF328" s="376"/>
      <c r="AG328" s="376"/>
      <c r="AH328" s="376"/>
    </row>
    <row r="329" spans="25:34" ht="12">
      <c r="Y329" s="376"/>
      <c r="Z329" s="376"/>
      <c r="AA329" s="376"/>
      <c r="AB329" s="376"/>
      <c r="AC329" s="376"/>
      <c r="AD329" s="376"/>
      <c r="AE329" s="376"/>
      <c r="AF329" s="376"/>
      <c r="AG329" s="376"/>
      <c r="AH329" s="376"/>
    </row>
    <row r="330" spans="25:34" ht="12">
      <c r="Y330" s="376"/>
      <c r="Z330" s="376"/>
      <c r="AA330" s="376"/>
      <c r="AB330" s="376"/>
      <c r="AC330" s="376"/>
      <c r="AD330" s="376"/>
      <c r="AE330" s="376"/>
      <c r="AF330" s="376"/>
      <c r="AG330" s="376"/>
      <c r="AH330" s="376"/>
    </row>
    <row r="331" spans="25:34" ht="12">
      <c r="Y331" s="376"/>
      <c r="Z331" s="376"/>
      <c r="AA331" s="376"/>
      <c r="AB331" s="376"/>
      <c r="AC331" s="376"/>
      <c r="AD331" s="376"/>
      <c r="AE331" s="376"/>
      <c r="AF331" s="376"/>
      <c r="AG331" s="376"/>
      <c r="AH331" s="376"/>
    </row>
    <row r="332" spans="25:34" ht="12">
      <c r="Y332" s="376"/>
      <c r="Z332" s="376"/>
      <c r="AA332" s="376"/>
      <c r="AB332" s="376"/>
      <c r="AC332" s="376"/>
      <c r="AD332" s="376"/>
      <c r="AE332" s="376"/>
      <c r="AF332" s="376"/>
      <c r="AG332" s="376"/>
      <c r="AH332" s="376"/>
    </row>
    <row r="333" spans="25:34" ht="12">
      <c r="Y333" s="376"/>
      <c r="Z333" s="376"/>
      <c r="AA333" s="376"/>
      <c r="AB333" s="376"/>
      <c r="AC333" s="376"/>
      <c r="AD333" s="376"/>
      <c r="AE333" s="376"/>
      <c r="AF333" s="376"/>
      <c r="AG333" s="376"/>
      <c r="AH333" s="376"/>
    </row>
    <row r="334" spans="25:34" ht="12">
      <c r="Y334" s="376"/>
      <c r="Z334" s="376"/>
      <c r="AA334" s="376"/>
      <c r="AB334" s="376"/>
      <c r="AC334" s="376"/>
      <c r="AD334" s="376"/>
      <c r="AE334" s="376"/>
      <c r="AF334" s="376"/>
      <c r="AG334" s="376"/>
      <c r="AH334" s="376"/>
    </row>
    <row r="335" spans="25:34" ht="12">
      <c r="Y335" s="376"/>
      <c r="Z335" s="376"/>
      <c r="AA335" s="376"/>
      <c r="AB335" s="376"/>
      <c r="AC335" s="376"/>
      <c r="AD335" s="376"/>
      <c r="AE335" s="376"/>
      <c r="AF335" s="376"/>
      <c r="AG335" s="376"/>
      <c r="AH335" s="376"/>
    </row>
    <row r="336" spans="25:34" ht="12">
      <c r="Y336" s="376"/>
      <c r="Z336" s="376"/>
      <c r="AA336" s="376"/>
      <c r="AB336" s="376"/>
      <c r="AC336" s="376"/>
      <c r="AD336" s="376"/>
      <c r="AE336" s="376"/>
      <c r="AF336" s="376"/>
      <c r="AG336" s="376"/>
      <c r="AH336" s="376"/>
    </row>
    <row r="337" spans="25:34" ht="12">
      <c r="Y337" s="376"/>
      <c r="Z337" s="376"/>
      <c r="AA337" s="376"/>
      <c r="AB337" s="376"/>
      <c r="AC337" s="376"/>
      <c r="AD337" s="376"/>
      <c r="AE337" s="376"/>
      <c r="AF337" s="376"/>
      <c r="AG337" s="376"/>
      <c r="AH337" s="376"/>
    </row>
    <row r="338" spans="25:34" ht="12">
      <c r="Y338" s="376"/>
      <c r="Z338" s="376"/>
      <c r="AA338" s="376"/>
      <c r="AB338" s="376"/>
      <c r="AC338" s="376"/>
      <c r="AD338" s="376"/>
      <c r="AE338" s="376"/>
      <c r="AF338" s="376"/>
      <c r="AG338" s="376"/>
      <c r="AH338" s="376"/>
    </row>
    <row r="339" spans="25:34" ht="12">
      <c r="Y339" s="376"/>
      <c r="Z339" s="376"/>
      <c r="AA339" s="376"/>
      <c r="AB339" s="376"/>
      <c r="AC339" s="376"/>
      <c r="AD339" s="376"/>
      <c r="AE339" s="376"/>
      <c r="AF339" s="376"/>
      <c r="AG339" s="376"/>
      <c r="AH339" s="376"/>
    </row>
    <row r="340" spans="25:34" ht="12">
      <c r="Y340" s="376"/>
      <c r="Z340" s="376"/>
      <c r="AA340" s="376"/>
      <c r="AB340" s="376"/>
      <c r="AC340" s="376"/>
      <c r="AD340" s="376"/>
      <c r="AE340" s="376"/>
      <c r="AF340" s="376"/>
      <c r="AG340" s="376"/>
      <c r="AH340" s="376"/>
    </row>
    <row r="341" spans="25:34" ht="12">
      <c r="Y341" s="376"/>
      <c r="Z341" s="376"/>
      <c r="AA341" s="376"/>
      <c r="AB341" s="376"/>
      <c r="AC341" s="376"/>
      <c r="AD341" s="376"/>
      <c r="AE341" s="376"/>
      <c r="AF341" s="376"/>
      <c r="AG341" s="376"/>
      <c r="AH341" s="376"/>
    </row>
    <row r="342" spans="25:34" ht="12">
      <c r="Y342" s="376"/>
      <c r="Z342" s="376"/>
      <c r="AA342" s="376"/>
      <c r="AB342" s="376"/>
      <c r="AC342" s="376"/>
      <c r="AD342" s="376"/>
      <c r="AE342" s="376"/>
      <c r="AF342" s="376"/>
      <c r="AG342" s="376"/>
      <c r="AH342" s="376"/>
    </row>
    <row r="343" spans="25:34" ht="12">
      <c r="Y343" s="376"/>
      <c r="Z343" s="376"/>
      <c r="AA343" s="376"/>
      <c r="AB343" s="376"/>
      <c r="AC343" s="376"/>
      <c r="AD343" s="376"/>
      <c r="AE343" s="376"/>
      <c r="AF343" s="376"/>
      <c r="AG343" s="376"/>
      <c r="AH343" s="376"/>
    </row>
    <row r="344" spans="25:34" ht="12">
      <c r="Y344" s="376"/>
      <c r="Z344" s="376"/>
      <c r="AA344" s="376"/>
      <c r="AB344" s="376"/>
      <c r="AC344" s="376"/>
      <c r="AD344" s="376"/>
      <c r="AE344" s="376"/>
      <c r="AF344" s="376"/>
      <c r="AG344" s="376"/>
      <c r="AH344" s="376"/>
    </row>
    <row r="345" spans="25:34" ht="12">
      <c r="Y345" s="376"/>
      <c r="Z345" s="376"/>
      <c r="AA345" s="376"/>
      <c r="AB345" s="376"/>
      <c r="AC345" s="376"/>
      <c r="AD345" s="376"/>
      <c r="AE345" s="376"/>
      <c r="AF345" s="376"/>
      <c r="AG345" s="376"/>
      <c r="AH345" s="376"/>
    </row>
    <row r="346" spans="25:34" ht="12">
      <c r="Y346" s="376"/>
      <c r="Z346" s="376"/>
      <c r="AA346" s="376"/>
      <c r="AB346" s="376"/>
      <c r="AC346" s="376"/>
      <c r="AD346" s="376"/>
      <c r="AE346" s="376"/>
      <c r="AF346" s="376"/>
      <c r="AG346" s="376"/>
      <c r="AH346" s="376"/>
    </row>
    <row r="347" spans="25:34" ht="12">
      <c r="Y347" s="376"/>
      <c r="Z347" s="376"/>
      <c r="AA347" s="376"/>
      <c r="AB347" s="376"/>
      <c r="AC347" s="376"/>
      <c r="AD347" s="376"/>
      <c r="AE347" s="376"/>
      <c r="AF347" s="376"/>
      <c r="AG347" s="376"/>
      <c r="AH347" s="376"/>
    </row>
    <row r="348" spans="25:34" ht="12">
      <c r="Y348" s="376"/>
      <c r="Z348" s="376"/>
      <c r="AA348" s="376"/>
      <c r="AB348" s="376"/>
      <c r="AC348" s="376"/>
      <c r="AD348" s="376"/>
      <c r="AE348" s="376"/>
      <c r="AF348" s="376"/>
      <c r="AG348" s="376"/>
      <c r="AH348" s="376"/>
    </row>
    <row r="349" spans="25:34" ht="12">
      <c r="Y349" s="376"/>
      <c r="Z349" s="376"/>
      <c r="AA349" s="376"/>
      <c r="AB349" s="376"/>
      <c r="AC349" s="376"/>
      <c r="AD349" s="376"/>
      <c r="AE349" s="376"/>
      <c r="AF349" s="376"/>
      <c r="AG349" s="376"/>
      <c r="AH349" s="376"/>
    </row>
    <row r="350" spans="25:34" ht="12">
      <c r="Y350" s="376"/>
      <c r="Z350" s="376"/>
      <c r="AA350" s="376"/>
      <c r="AB350" s="376"/>
      <c r="AC350" s="376"/>
      <c r="AD350" s="376"/>
      <c r="AE350" s="376"/>
      <c r="AF350" s="376"/>
      <c r="AG350" s="376"/>
      <c r="AH350" s="376"/>
    </row>
    <row r="351" spans="25:34" ht="12">
      <c r="Y351" s="376"/>
      <c r="Z351" s="376"/>
      <c r="AA351" s="376"/>
      <c r="AB351" s="376"/>
      <c r="AC351" s="376"/>
      <c r="AD351" s="376"/>
      <c r="AE351" s="376"/>
      <c r="AF351" s="376"/>
      <c r="AG351" s="376"/>
      <c r="AH351" s="376"/>
    </row>
    <row r="352" spans="25:34" ht="12">
      <c r="Y352" s="376"/>
      <c r="Z352" s="376"/>
      <c r="AA352" s="376"/>
      <c r="AB352" s="376"/>
      <c r="AC352" s="376"/>
      <c r="AD352" s="376"/>
      <c r="AE352" s="376"/>
      <c r="AF352" s="376"/>
      <c r="AG352" s="376"/>
      <c r="AH352" s="376"/>
    </row>
    <row r="353" spans="25:34" ht="12">
      <c r="Y353" s="376"/>
      <c r="Z353" s="376"/>
      <c r="AA353" s="376"/>
      <c r="AB353" s="376"/>
      <c r="AC353" s="376"/>
      <c r="AD353" s="376"/>
      <c r="AE353" s="376"/>
      <c r="AF353" s="376"/>
      <c r="AG353" s="376"/>
      <c r="AH353" s="376"/>
    </row>
    <row r="354" spans="25:34" ht="12">
      <c r="Y354" s="376"/>
      <c r="Z354" s="376"/>
      <c r="AA354" s="376"/>
      <c r="AB354" s="376"/>
      <c r="AC354" s="376"/>
      <c r="AD354" s="376"/>
      <c r="AE354" s="376"/>
      <c r="AF354" s="376"/>
      <c r="AG354" s="376"/>
      <c r="AH354" s="376"/>
    </row>
    <row r="355" spans="25:34" ht="12">
      <c r="Y355" s="376"/>
      <c r="Z355" s="376"/>
      <c r="AA355" s="376"/>
      <c r="AB355" s="376"/>
      <c r="AC355" s="376"/>
      <c r="AD355" s="376"/>
      <c r="AE355" s="376"/>
      <c r="AF355" s="376"/>
      <c r="AG355" s="376"/>
      <c r="AH355" s="376"/>
    </row>
    <row r="356" spans="25:34" ht="12">
      <c r="Y356" s="376"/>
      <c r="Z356" s="376"/>
      <c r="AA356" s="376"/>
      <c r="AB356" s="376"/>
      <c r="AC356" s="376"/>
      <c r="AD356" s="376"/>
      <c r="AE356" s="376"/>
      <c r="AF356" s="376"/>
      <c r="AG356" s="376"/>
      <c r="AH356" s="376"/>
    </row>
    <row r="357" spans="25:34" ht="12">
      <c r="Y357" s="376"/>
      <c r="Z357" s="376"/>
      <c r="AA357" s="376"/>
      <c r="AB357" s="376"/>
      <c r="AC357" s="376"/>
      <c r="AD357" s="376"/>
      <c r="AE357" s="376"/>
      <c r="AF357" s="376"/>
      <c r="AG357" s="376"/>
      <c r="AH357" s="376"/>
    </row>
    <row r="358" spans="25:34" ht="12">
      <c r="Y358" s="376"/>
      <c r="Z358" s="376"/>
      <c r="AA358" s="376"/>
      <c r="AB358" s="376"/>
      <c r="AC358" s="376"/>
      <c r="AD358" s="376"/>
      <c r="AE358" s="376"/>
      <c r="AF358" s="376"/>
      <c r="AG358" s="376"/>
      <c r="AH358" s="376"/>
    </row>
    <row r="359" spans="25:34" ht="12">
      <c r="Y359" s="376"/>
      <c r="Z359" s="376"/>
      <c r="AA359" s="376"/>
      <c r="AB359" s="376"/>
      <c r="AC359" s="376"/>
      <c r="AD359" s="376"/>
      <c r="AE359" s="376"/>
      <c r="AF359" s="376"/>
      <c r="AG359" s="376"/>
      <c r="AH359" s="376"/>
    </row>
    <row r="360" spans="25:34" ht="12">
      <c r="Y360" s="376"/>
      <c r="Z360" s="376"/>
      <c r="AA360" s="376"/>
      <c r="AB360" s="376"/>
      <c r="AC360" s="376"/>
      <c r="AD360" s="376"/>
      <c r="AE360" s="376"/>
      <c r="AF360" s="376"/>
      <c r="AG360" s="376"/>
      <c r="AH360" s="376"/>
    </row>
    <row r="361" spans="25:34" ht="12">
      <c r="Y361" s="376"/>
      <c r="Z361" s="376"/>
      <c r="AA361" s="376"/>
      <c r="AB361" s="376"/>
      <c r="AC361" s="376"/>
      <c r="AD361" s="376"/>
      <c r="AE361" s="376"/>
      <c r="AF361" s="376"/>
      <c r="AG361" s="376"/>
      <c r="AH361" s="376"/>
    </row>
    <row r="362" spans="25:34" ht="12">
      <c r="Y362" s="376"/>
      <c r="Z362" s="376"/>
      <c r="AA362" s="376"/>
      <c r="AB362" s="376"/>
      <c r="AC362" s="376"/>
      <c r="AD362" s="376"/>
      <c r="AE362" s="376"/>
      <c r="AF362" s="376"/>
      <c r="AG362" s="376"/>
      <c r="AH362" s="376"/>
    </row>
    <row r="363" spans="25:34" ht="12">
      <c r="Y363" s="376"/>
      <c r="Z363" s="376"/>
      <c r="AA363" s="376"/>
      <c r="AB363" s="376"/>
      <c r="AC363" s="376"/>
      <c r="AD363" s="376"/>
      <c r="AE363" s="376"/>
      <c r="AF363" s="376"/>
      <c r="AG363" s="376"/>
      <c r="AH363" s="376"/>
    </row>
    <row r="364" spans="25:34" ht="12">
      <c r="Y364" s="376"/>
      <c r="Z364" s="376"/>
      <c r="AA364" s="376"/>
      <c r="AB364" s="376"/>
      <c r="AC364" s="376"/>
      <c r="AD364" s="376"/>
      <c r="AE364" s="376"/>
      <c r="AF364" s="376"/>
      <c r="AG364" s="376"/>
      <c r="AH364" s="376"/>
    </row>
    <row r="365" spans="25:34" ht="12">
      <c r="Y365" s="376"/>
      <c r="Z365" s="376"/>
      <c r="AA365" s="376"/>
      <c r="AB365" s="376"/>
      <c r="AC365" s="376"/>
      <c r="AD365" s="376"/>
      <c r="AE365" s="376"/>
      <c r="AF365" s="376"/>
      <c r="AG365" s="376"/>
      <c r="AH365" s="376"/>
    </row>
    <row r="366" spans="25:34" ht="12">
      <c r="Y366" s="376"/>
      <c r="Z366" s="376"/>
      <c r="AA366" s="376"/>
      <c r="AB366" s="376"/>
      <c r="AC366" s="376"/>
      <c r="AD366" s="376"/>
      <c r="AE366" s="376"/>
      <c r="AF366" s="376"/>
      <c r="AG366" s="376"/>
      <c r="AH366" s="376"/>
    </row>
    <row r="367" spans="25:34" ht="12">
      <c r="Y367" s="376"/>
      <c r="Z367" s="376"/>
      <c r="AA367" s="376"/>
      <c r="AB367" s="376"/>
      <c r="AC367" s="376"/>
      <c r="AD367" s="376"/>
      <c r="AE367" s="376"/>
      <c r="AF367" s="376"/>
      <c r="AG367" s="376"/>
      <c r="AH367" s="376"/>
    </row>
    <row r="368" spans="25:34" ht="12">
      <c r="Y368" s="376"/>
      <c r="Z368" s="376"/>
      <c r="AA368" s="376"/>
      <c r="AB368" s="376"/>
      <c r="AC368" s="376"/>
      <c r="AD368" s="376"/>
      <c r="AE368" s="376"/>
      <c r="AF368" s="376"/>
      <c r="AG368" s="376"/>
      <c r="AH368" s="376"/>
    </row>
    <row r="369" spans="25:34" ht="12">
      <c r="Y369" s="376"/>
      <c r="Z369" s="376"/>
      <c r="AA369" s="376"/>
      <c r="AB369" s="376"/>
      <c r="AC369" s="376"/>
      <c r="AD369" s="376"/>
      <c r="AE369" s="376"/>
      <c r="AF369" s="376"/>
      <c r="AG369" s="376"/>
      <c r="AH369" s="376"/>
    </row>
    <row r="370" spans="25:34" ht="12">
      <c r="Y370" s="376"/>
      <c r="Z370" s="376"/>
      <c r="AA370" s="376"/>
      <c r="AB370" s="376"/>
      <c r="AC370" s="376"/>
      <c r="AD370" s="376"/>
      <c r="AE370" s="376"/>
      <c r="AF370" s="376"/>
      <c r="AG370" s="376"/>
      <c r="AH370" s="376"/>
    </row>
    <row r="371" spans="25:34" ht="12">
      <c r="Y371" s="376"/>
      <c r="Z371" s="376"/>
      <c r="AA371" s="376"/>
      <c r="AB371" s="376"/>
      <c r="AC371" s="376"/>
      <c r="AD371" s="376"/>
      <c r="AE371" s="376"/>
      <c r="AF371" s="376"/>
      <c r="AG371" s="376"/>
      <c r="AH371" s="376"/>
    </row>
    <row r="372" spans="25:34" ht="12">
      <c r="Y372" s="376"/>
      <c r="Z372" s="376"/>
      <c r="AA372" s="376"/>
      <c r="AB372" s="376"/>
      <c r="AC372" s="376"/>
      <c r="AD372" s="376"/>
      <c r="AE372" s="376"/>
      <c r="AF372" s="376"/>
      <c r="AG372" s="376"/>
      <c r="AH372" s="376"/>
    </row>
    <row r="373" spans="25:34" ht="12">
      <c r="Y373" s="376"/>
      <c r="Z373" s="376"/>
      <c r="AA373" s="376"/>
      <c r="AB373" s="376"/>
      <c r="AC373" s="376"/>
      <c r="AD373" s="376"/>
      <c r="AE373" s="376"/>
      <c r="AF373" s="376"/>
      <c r="AG373" s="376"/>
      <c r="AH373" s="376"/>
    </row>
    <row r="374" spans="25:34" ht="12">
      <c r="Y374" s="376"/>
      <c r="Z374" s="376"/>
      <c r="AA374" s="376"/>
      <c r="AB374" s="376"/>
      <c r="AC374" s="376"/>
      <c r="AD374" s="376"/>
      <c r="AE374" s="376"/>
      <c r="AF374" s="376"/>
      <c r="AG374" s="376"/>
      <c r="AH374" s="376"/>
    </row>
    <row r="375" spans="25:34" ht="12">
      <c r="Y375" s="376"/>
      <c r="Z375" s="376"/>
      <c r="AA375" s="376"/>
      <c r="AB375" s="376"/>
      <c r="AC375" s="376"/>
      <c r="AD375" s="376"/>
      <c r="AE375" s="376"/>
      <c r="AF375" s="376"/>
      <c r="AG375" s="376"/>
      <c r="AH375" s="376"/>
    </row>
    <row r="376" spans="25:34" ht="12">
      <c r="Y376" s="376"/>
      <c r="Z376" s="376"/>
      <c r="AA376" s="376"/>
      <c r="AB376" s="376"/>
      <c r="AC376" s="376"/>
      <c r="AD376" s="376"/>
      <c r="AE376" s="376"/>
      <c r="AF376" s="376"/>
      <c r="AG376" s="376"/>
      <c r="AH376" s="376"/>
    </row>
    <row r="377" spans="25:34" ht="12">
      <c r="Y377" s="376"/>
      <c r="Z377" s="376"/>
      <c r="AA377" s="376"/>
      <c r="AB377" s="376"/>
      <c r="AC377" s="376"/>
      <c r="AD377" s="376"/>
      <c r="AE377" s="376"/>
      <c r="AF377" s="376"/>
      <c r="AG377" s="376"/>
      <c r="AH377" s="376"/>
    </row>
    <row r="378" spans="25:34" ht="12">
      <c r="Y378" s="376"/>
      <c r="Z378" s="376"/>
      <c r="AA378" s="376"/>
      <c r="AB378" s="376"/>
      <c r="AC378" s="376"/>
      <c r="AD378" s="376"/>
      <c r="AE378" s="376"/>
      <c r="AF378" s="376"/>
      <c r="AG378" s="376"/>
      <c r="AH378" s="376"/>
    </row>
    <row r="379" spans="25:34" ht="12">
      <c r="Y379" s="376"/>
      <c r="Z379" s="376"/>
      <c r="AA379" s="376"/>
      <c r="AB379" s="376"/>
      <c r="AC379" s="376"/>
      <c r="AD379" s="376"/>
      <c r="AE379" s="376"/>
      <c r="AF379" s="376"/>
      <c r="AG379" s="376"/>
      <c r="AH379" s="376"/>
    </row>
    <row r="380" spans="25:34" ht="12">
      <c r="Y380" s="376"/>
      <c r="Z380" s="376"/>
      <c r="AA380" s="376"/>
      <c r="AB380" s="376"/>
      <c r="AC380" s="376"/>
      <c r="AD380" s="376"/>
      <c r="AE380" s="376"/>
      <c r="AF380" s="376"/>
      <c r="AG380" s="376"/>
      <c r="AH380" s="376"/>
    </row>
    <row r="381" spans="25:34" ht="12">
      <c r="Y381" s="376"/>
      <c r="Z381" s="376"/>
      <c r="AA381" s="376"/>
      <c r="AB381" s="376"/>
      <c r="AC381" s="376"/>
      <c r="AD381" s="376"/>
      <c r="AE381" s="376"/>
      <c r="AF381" s="376"/>
      <c r="AG381" s="376"/>
      <c r="AH381" s="376"/>
    </row>
    <row r="382" spans="25:34" ht="12">
      <c r="Y382" s="376"/>
      <c r="Z382" s="376"/>
      <c r="AA382" s="376"/>
      <c r="AB382" s="376"/>
      <c r="AC382" s="376"/>
      <c r="AD382" s="376"/>
      <c r="AE382" s="376"/>
      <c r="AF382" s="376"/>
      <c r="AG382" s="376"/>
      <c r="AH382" s="376"/>
    </row>
    <row r="383" spans="25:34" ht="12">
      <c r="Y383" s="376"/>
      <c r="Z383" s="376"/>
      <c r="AA383" s="376"/>
      <c r="AB383" s="376"/>
      <c r="AC383" s="376"/>
      <c r="AD383" s="376"/>
      <c r="AE383" s="376"/>
      <c r="AF383" s="376"/>
      <c r="AG383" s="376"/>
      <c r="AH383" s="376"/>
    </row>
    <row r="384" spans="25:34" ht="12">
      <c r="Y384" s="376"/>
      <c r="Z384" s="376"/>
      <c r="AA384" s="376"/>
      <c r="AB384" s="376"/>
      <c r="AC384" s="376"/>
      <c r="AD384" s="376"/>
      <c r="AE384" s="376"/>
      <c r="AF384" s="376"/>
      <c r="AG384" s="376"/>
      <c r="AH384" s="376"/>
    </row>
    <row r="385" spans="25:34" ht="12">
      <c r="Y385" s="376"/>
      <c r="Z385" s="376"/>
      <c r="AA385" s="376"/>
      <c r="AB385" s="376"/>
      <c r="AC385" s="376"/>
      <c r="AD385" s="376"/>
      <c r="AE385" s="376"/>
      <c r="AF385" s="376"/>
      <c r="AG385" s="376"/>
      <c r="AH385" s="376"/>
    </row>
    <row r="386" spans="25:34" ht="12">
      <c r="Y386" s="376"/>
      <c r="Z386" s="376"/>
      <c r="AA386" s="376"/>
      <c r="AB386" s="376"/>
      <c r="AC386" s="376"/>
      <c r="AD386" s="376"/>
      <c r="AE386" s="376"/>
      <c r="AF386" s="376"/>
      <c r="AG386" s="376"/>
      <c r="AH386" s="376"/>
    </row>
    <row r="387" spans="25:34" ht="12">
      <c r="Y387" s="376"/>
      <c r="Z387" s="376"/>
      <c r="AA387" s="376"/>
      <c r="AB387" s="376"/>
      <c r="AC387" s="376"/>
      <c r="AD387" s="376"/>
      <c r="AE387" s="376"/>
      <c r="AF387" s="376"/>
      <c r="AG387" s="376"/>
      <c r="AH387" s="376"/>
    </row>
    <row r="388" spans="25:34" ht="12">
      <c r="Y388" s="376"/>
      <c r="Z388" s="376"/>
      <c r="AA388" s="376"/>
      <c r="AB388" s="376"/>
      <c r="AC388" s="376"/>
      <c r="AD388" s="376"/>
      <c r="AE388" s="376"/>
      <c r="AF388" s="376"/>
      <c r="AG388" s="376"/>
      <c r="AH388" s="376"/>
    </row>
    <row r="389" spans="25:34" ht="12">
      <c r="Y389" s="376"/>
      <c r="Z389" s="376"/>
      <c r="AA389" s="376"/>
      <c r="AB389" s="376"/>
      <c r="AC389" s="376"/>
      <c r="AD389" s="376"/>
      <c r="AE389" s="376"/>
      <c r="AF389" s="376"/>
      <c r="AG389" s="376"/>
      <c r="AH389" s="376"/>
    </row>
    <row r="390" spans="25:34" ht="12">
      <c r="Y390" s="376"/>
      <c r="Z390" s="376"/>
      <c r="AA390" s="376"/>
      <c r="AB390" s="376"/>
      <c r="AC390" s="376"/>
      <c r="AD390" s="376"/>
      <c r="AE390" s="376"/>
      <c r="AF390" s="376"/>
      <c r="AG390" s="376"/>
      <c r="AH390" s="376"/>
    </row>
    <row r="391" spans="25:34" ht="12">
      <c r="Y391" s="376"/>
      <c r="Z391" s="376"/>
      <c r="AA391" s="376"/>
      <c r="AB391" s="376"/>
      <c r="AC391" s="376"/>
      <c r="AD391" s="376"/>
      <c r="AE391" s="376"/>
      <c r="AF391" s="376"/>
      <c r="AG391" s="376"/>
      <c r="AH391" s="376"/>
    </row>
    <row r="392" spans="25:34" ht="12">
      <c r="Y392" s="376"/>
      <c r="Z392" s="376"/>
      <c r="AA392" s="376"/>
      <c r="AB392" s="376"/>
      <c r="AC392" s="376"/>
      <c r="AD392" s="376"/>
      <c r="AE392" s="376"/>
      <c r="AF392" s="376"/>
      <c r="AG392" s="376"/>
      <c r="AH392" s="376"/>
    </row>
    <row r="393" spans="25:34" ht="12">
      <c r="Y393" s="376"/>
      <c r="Z393" s="376"/>
      <c r="AA393" s="376"/>
      <c r="AB393" s="376"/>
      <c r="AC393" s="376"/>
      <c r="AD393" s="376"/>
      <c r="AE393" s="376"/>
      <c r="AF393" s="376"/>
      <c r="AG393" s="376"/>
      <c r="AH393" s="376"/>
    </row>
    <row r="394" spans="25:34" ht="12">
      <c r="Y394" s="376"/>
      <c r="Z394" s="376"/>
      <c r="AA394" s="376"/>
      <c r="AB394" s="376"/>
      <c r="AC394" s="376"/>
      <c r="AD394" s="376"/>
      <c r="AE394" s="376"/>
      <c r="AF394" s="376"/>
      <c r="AG394" s="376"/>
      <c r="AH394" s="376"/>
    </row>
    <row r="395" spans="25:34" ht="12">
      <c r="Y395" s="376"/>
      <c r="Z395" s="376"/>
      <c r="AA395" s="376"/>
      <c r="AB395" s="376"/>
      <c r="AC395" s="376"/>
      <c r="AD395" s="376"/>
      <c r="AE395" s="376"/>
      <c r="AF395" s="376"/>
      <c r="AG395" s="376"/>
      <c r="AH395" s="376"/>
    </row>
    <row r="396" spans="25:34" ht="12">
      <c r="Y396" s="376"/>
      <c r="Z396" s="376"/>
      <c r="AA396" s="376"/>
      <c r="AB396" s="376"/>
      <c r="AC396" s="376"/>
      <c r="AD396" s="376"/>
      <c r="AE396" s="376"/>
      <c r="AF396" s="376"/>
      <c r="AG396" s="376"/>
      <c r="AH396" s="376"/>
    </row>
    <row r="397" spans="25:34" ht="12">
      <c r="Y397" s="376"/>
      <c r="Z397" s="376"/>
      <c r="AA397" s="376"/>
      <c r="AB397" s="376"/>
      <c r="AC397" s="376"/>
      <c r="AD397" s="376"/>
      <c r="AE397" s="376"/>
      <c r="AF397" s="376"/>
      <c r="AG397" s="376"/>
      <c r="AH397" s="376"/>
    </row>
    <row r="398" spans="25:34" ht="12">
      <c r="Y398" s="376"/>
      <c r="Z398" s="376"/>
      <c r="AA398" s="376"/>
      <c r="AB398" s="376"/>
      <c r="AC398" s="376"/>
      <c r="AD398" s="376"/>
      <c r="AE398" s="376"/>
      <c r="AF398" s="376"/>
      <c r="AG398" s="376"/>
      <c r="AH398" s="376"/>
    </row>
    <row r="399" spans="25:34" ht="12">
      <c r="Y399" s="376"/>
      <c r="Z399" s="376"/>
      <c r="AA399" s="376"/>
      <c r="AB399" s="376"/>
      <c r="AC399" s="376"/>
      <c r="AD399" s="376"/>
      <c r="AE399" s="376"/>
      <c r="AF399" s="376"/>
      <c r="AG399" s="376"/>
      <c r="AH399" s="376"/>
    </row>
    <row r="400" spans="25:34" ht="12">
      <c r="Y400" s="376"/>
      <c r="Z400" s="376"/>
      <c r="AA400" s="376"/>
      <c r="AB400" s="376"/>
      <c r="AC400" s="376"/>
      <c r="AD400" s="376"/>
      <c r="AE400" s="376"/>
      <c r="AF400" s="376"/>
      <c r="AG400" s="376"/>
      <c r="AH400" s="376"/>
    </row>
    <row r="401" spans="25:34" ht="12">
      <c r="Y401" s="376"/>
      <c r="Z401" s="376"/>
      <c r="AA401" s="376"/>
      <c r="AB401" s="376"/>
      <c r="AC401" s="376"/>
      <c r="AD401" s="376"/>
      <c r="AE401" s="376"/>
      <c r="AF401" s="376"/>
      <c r="AG401" s="376"/>
      <c r="AH401" s="376"/>
    </row>
    <row r="402" spans="25:34" ht="12">
      <c r="Y402" s="376"/>
      <c r="Z402" s="376"/>
      <c r="AA402" s="376"/>
      <c r="AB402" s="376"/>
      <c r="AC402" s="376"/>
      <c r="AD402" s="376"/>
      <c r="AE402" s="376"/>
      <c r="AF402" s="376"/>
      <c r="AG402" s="376"/>
      <c r="AH402" s="376"/>
    </row>
    <row r="403" spans="25:34" ht="12">
      <c r="Y403" s="376"/>
      <c r="Z403" s="376"/>
      <c r="AA403" s="376"/>
      <c r="AB403" s="376"/>
      <c r="AC403" s="376"/>
      <c r="AD403" s="376"/>
      <c r="AE403" s="376"/>
      <c r="AF403" s="376"/>
      <c r="AG403" s="376"/>
      <c r="AH403" s="376"/>
    </row>
    <row r="404" spans="25:34" ht="12">
      <c r="Y404" s="376"/>
      <c r="Z404" s="376"/>
      <c r="AA404" s="376"/>
      <c r="AB404" s="376"/>
      <c r="AC404" s="376"/>
      <c r="AD404" s="376"/>
      <c r="AE404" s="376"/>
      <c r="AF404" s="376"/>
      <c r="AG404" s="376"/>
      <c r="AH404" s="376"/>
    </row>
    <row r="405" spans="25:34" ht="12">
      <c r="Y405" s="376"/>
      <c r="Z405" s="376"/>
      <c r="AA405" s="376"/>
      <c r="AB405" s="376"/>
      <c r="AC405" s="376"/>
      <c r="AD405" s="376"/>
      <c r="AE405" s="376"/>
      <c r="AF405" s="376"/>
      <c r="AG405" s="376"/>
      <c r="AH405" s="376"/>
    </row>
    <row r="406" spans="25:34" ht="12">
      <c r="Y406" s="376"/>
      <c r="Z406" s="376"/>
      <c r="AA406" s="376"/>
      <c r="AB406" s="376"/>
      <c r="AC406" s="376"/>
      <c r="AD406" s="376"/>
      <c r="AE406" s="376"/>
      <c r="AF406" s="376"/>
      <c r="AG406" s="376"/>
      <c r="AH406" s="376"/>
    </row>
    <row r="407" spans="25:34" ht="12">
      <c r="Y407" s="376"/>
      <c r="Z407" s="376"/>
      <c r="AA407" s="376"/>
      <c r="AB407" s="376"/>
      <c r="AC407" s="376"/>
      <c r="AD407" s="376"/>
      <c r="AE407" s="376"/>
      <c r="AF407" s="376"/>
      <c r="AG407" s="376"/>
      <c r="AH407" s="376"/>
    </row>
  </sheetData>
  <mergeCells count="8">
    <mergeCell ref="AG5:AG6"/>
    <mergeCell ref="AH5:AH6"/>
    <mergeCell ref="Q4:Y4"/>
    <mergeCell ref="AA4:AB4"/>
    <mergeCell ref="H5:K5"/>
    <mergeCell ref="R5:R6"/>
    <mergeCell ref="Z5:Z6"/>
    <mergeCell ref="D4:O4"/>
  </mergeCells>
  <printOptions/>
  <pageMargins left="0.75" right="0.75" top="1" bottom="1" header="0.512" footer="0.512"/>
  <pageSetup horizontalDpi="300" verticalDpi="300" orientation="portrait" paperSize="9" r:id="rId1"/>
</worksheet>
</file>

<file path=xl/worksheets/sheet11.xml><?xml version="1.0" encoding="utf-8"?>
<worksheet xmlns="http://schemas.openxmlformats.org/spreadsheetml/2006/main" xmlns:r="http://schemas.openxmlformats.org/officeDocument/2006/relationships">
  <dimension ref="B2:O124"/>
  <sheetViews>
    <sheetView workbookViewId="0" topLeftCell="A1">
      <selection activeCell="A1" sqref="A1"/>
    </sheetView>
  </sheetViews>
  <sheetFormatPr defaultColWidth="9.00390625" defaultRowHeight="13.5"/>
  <cols>
    <col min="1" max="1" width="2.625" style="384" customWidth="1"/>
    <col min="2" max="2" width="11.125" style="384" customWidth="1"/>
    <col min="3" max="12" width="8.125" style="384" customWidth="1"/>
    <col min="13" max="13" width="8.75390625" style="384" customWidth="1"/>
    <col min="14" max="14" width="8.50390625" style="384" customWidth="1"/>
    <col min="15" max="15" width="7.875" style="384" customWidth="1"/>
    <col min="16" max="16384" width="9.00390625" style="384" customWidth="1"/>
  </cols>
  <sheetData>
    <row r="2" ht="14.25">
      <c r="B2" s="385" t="s">
        <v>2404</v>
      </c>
    </row>
    <row r="3" spans="11:15" ht="12">
      <c r="K3" s="386"/>
      <c r="O3" s="386" t="s">
        <v>2379</v>
      </c>
    </row>
    <row r="4" spans="2:15" ht="13.5">
      <c r="B4" s="1256" t="s">
        <v>796</v>
      </c>
      <c r="C4" s="1247" t="s">
        <v>2380</v>
      </c>
      <c r="D4" s="1248"/>
      <c r="E4" s="1247" t="s">
        <v>2381</v>
      </c>
      <c r="F4" s="1248"/>
      <c r="G4" s="1247" t="s">
        <v>2382</v>
      </c>
      <c r="H4" s="1248"/>
      <c r="I4" s="1249" t="s">
        <v>2383</v>
      </c>
      <c r="J4" s="1236"/>
      <c r="K4" s="1236"/>
      <c r="L4" s="1236"/>
      <c r="M4" s="1236"/>
      <c r="N4" s="1236"/>
      <c r="O4" s="1237"/>
    </row>
    <row r="5" spans="2:15" ht="13.5">
      <c r="B5" s="1244"/>
      <c r="C5" s="1256" t="s">
        <v>2384</v>
      </c>
      <c r="D5" s="1256" t="s">
        <v>2385</v>
      </c>
      <c r="E5" s="1256" t="s">
        <v>2384</v>
      </c>
      <c r="F5" s="1256" t="s">
        <v>2385</v>
      </c>
      <c r="G5" s="1256" t="s">
        <v>2384</v>
      </c>
      <c r="H5" s="1256" t="s">
        <v>2385</v>
      </c>
      <c r="I5" s="1256" t="s">
        <v>2384</v>
      </c>
      <c r="J5" s="1256" t="s">
        <v>2385</v>
      </c>
      <c r="K5" s="1238" t="s">
        <v>2386</v>
      </c>
      <c r="L5" s="1239"/>
      <c r="M5" s="1239"/>
      <c r="N5" s="1239"/>
      <c r="O5" s="1240"/>
    </row>
    <row r="6" spans="2:15" ht="12">
      <c r="B6" s="1244"/>
      <c r="C6" s="1257"/>
      <c r="D6" s="1257"/>
      <c r="E6" s="1257"/>
      <c r="F6" s="1257"/>
      <c r="G6" s="1257"/>
      <c r="H6" s="1257"/>
      <c r="I6" s="1257"/>
      <c r="J6" s="1257"/>
      <c r="K6" s="388" t="s">
        <v>2384</v>
      </c>
      <c r="L6" s="388" t="s">
        <v>2385</v>
      </c>
      <c r="M6" s="1241" t="s">
        <v>2387</v>
      </c>
      <c r="N6" s="1242"/>
      <c r="O6" s="1243"/>
    </row>
    <row r="7" spans="2:15" ht="12">
      <c r="B7" s="1245"/>
      <c r="C7" s="1246"/>
      <c r="D7" s="1246"/>
      <c r="E7" s="1246"/>
      <c r="F7" s="1246"/>
      <c r="G7" s="1246"/>
      <c r="H7" s="1246"/>
      <c r="I7" s="1246"/>
      <c r="J7" s="1246"/>
      <c r="K7" s="390"/>
      <c r="L7" s="390"/>
      <c r="M7" s="391" t="s">
        <v>2388</v>
      </c>
      <c r="N7" s="391" t="s">
        <v>2389</v>
      </c>
      <c r="O7" s="391" t="s">
        <v>792</v>
      </c>
    </row>
    <row r="8" spans="2:15" s="392" customFormat="1" ht="11.25">
      <c r="B8" s="393" t="s">
        <v>822</v>
      </c>
      <c r="C8" s="394">
        <f>SUM(C9:C16)</f>
        <v>33391</v>
      </c>
      <c r="D8" s="395">
        <v>84157</v>
      </c>
      <c r="E8" s="394">
        <f>SUM(E9:E16)</f>
        <v>379</v>
      </c>
      <c r="F8" s="395">
        <v>1601</v>
      </c>
      <c r="G8" s="394">
        <f>SUM(G9:G16)</f>
        <v>1592</v>
      </c>
      <c r="H8" s="395">
        <v>1826</v>
      </c>
      <c r="I8" s="394">
        <f>SUM(I9:I16)</f>
        <v>34008</v>
      </c>
      <c r="J8" s="395">
        <v>84382</v>
      </c>
      <c r="K8" s="394">
        <f>SUM(K9:K16)</f>
        <v>1137</v>
      </c>
      <c r="L8" s="395">
        <f>SUM(L9:L16)</f>
        <v>2548</v>
      </c>
      <c r="M8" s="394">
        <f>SUM(M9:M16)</f>
        <v>858</v>
      </c>
      <c r="N8" s="395">
        <f>SUM(N9:N16)</f>
        <v>153</v>
      </c>
      <c r="O8" s="394">
        <f>SUM(O9:O16)</f>
        <v>126</v>
      </c>
    </row>
    <row r="9" spans="2:15" ht="12">
      <c r="B9" s="396" t="s">
        <v>2390</v>
      </c>
      <c r="C9" s="397">
        <v>16165</v>
      </c>
      <c r="D9" s="398">
        <v>6628</v>
      </c>
      <c r="E9" s="397">
        <v>65</v>
      </c>
      <c r="F9" s="398">
        <v>72</v>
      </c>
      <c r="G9" s="397">
        <v>698</v>
      </c>
      <c r="H9" s="398">
        <v>290</v>
      </c>
      <c r="I9" s="397">
        <v>16606</v>
      </c>
      <c r="J9" s="398">
        <v>6847</v>
      </c>
      <c r="K9" s="397">
        <v>414</v>
      </c>
      <c r="L9" s="398">
        <v>164</v>
      </c>
      <c r="M9" s="397">
        <v>332</v>
      </c>
      <c r="N9" s="398">
        <v>38</v>
      </c>
      <c r="O9" s="397">
        <v>44</v>
      </c>
    </row>
    <row r="10" spans="2:15" ht="12">
      <c r="B10" s="396" t="s">
        <v>2391</v>
      </c>
      <c r="C10" s="397">
        <v>13294</v>
      </c>
      <c r="D10" s="398">
        <v>27316</v>
      </c>
      <c r="E10" s="397">
        <v>147</v>
      </c>
      <c r="F10" s="398">
        <v>226</v>
      </c>
      <c r="G10" s="397">
        <v>676</v>
      </c>
      <c r="H10" s="398">
        <v>737</v>
      </c>
      <c r="I10" s="397">
        <v>13455</v>
      </c>
      <c r="J10" s="398">
        <v>27827</v>
      </c>
      <c r="K10" s="397">
        <v>423</v>
      </c>
      <c r="L10" s="398">
        <v>512</v>
      </c>
      <c r="M10" s="397">
        <v>307</v>
      </c>
      <c r="N10" s="398">
        <v>64</v>
      </c>
      <c r="O10" s="397">
        <v>52</v>
      </c>
    </row>
    <row r="11" spans="2:15" ht="12">
      <c r="B11" s="396" t="s">
        <v>2392</v>
      </c>
      <c r="C11" s="397">
        <v>2256</v>
      </c>
      <c r="D11" s="398">
        <v>14386</v>
      </c>
      <c r="E11" s="397">
        <v>75</v>
      </c>
      <c r="F11" s="398">
        <v>281</v>
      </c>
      <c r="G11" s="397">
        <v>140</v>
      </c>
      <c r="H11" s="398">
        <v>475</v>
      </c>
      <c r="I11" s="397">
        <v>2271</v>
      </c>
      <c r="J11" s="398">
        <v>14581</v>
      </c>
      <c r="K11" s="397">
        <v>142</v>
      </c>
      <c r="L11" s="398">
        <v>369</v>
      </c>
      <c r="M11" s="397">
        <v>103</v>
      </c>
      <c r="N11" s="398">
        <v>28</v>
      </c>
      <c r="O11" s="397">
        <v>11</v>
      </c>
    </row>
    <row r="12" spans="2:15" ht="12">
      <c r="B12" s="396" t="s">
        <v>2393</v>
      </c>
      <c r="C12" s="397">
        <v>1099</v>
      </c>
      <c r="D12" s="398">
        <v>14031</v>
      </c>
      <c r="E12" s="397">
        <v>48</v>
      </c>
      <c r="F12" s="398">
        <v>320</v>
      </c>
      <c r="G12" s="397">
        <v>53</v>
      </c>
      <c r="H12" s="398">
        <v>195</v>
      </c>
      <c r="I12" s="397">
        <v>1099</v>
      </c>
      <c r="J12" s="398">
        <v>13906</v>
      </c>
      <c r="K12" s="397">
        <v>102</v>
      </c>
      <c r="L12" s="398">
        <v>524</v>
      </c>
      <c r="M12" s="397">
        <v>75</v>
      </c>
      <c r="N12" s="398">
        <v>14</v>
      </c>
      <c r="O12" s="397">
        <v>13</v>
      </c>
    </row>
    <row r="13" spans="2:15" ht="12">
      <c r="B13" s="396" t="s">
        <v>2394</v>
      </c>
      <c r="C13" s="397">
        <v>305</v>
      </c>
      <c r="D13" s="398">
        <v>7023</v>
      </c>
      <c r="E13" s="397">
        <v>19</v>
      </c>
      <c r="F13" s="398">
        <v>175</v>
      </c>
      <c r="G13" s="397">
        <v>12</v>
      </c>
      <c r="H13" s="398">
        <v>64</v>
      </c>
      <c r="I13" s="397">
        <v>305</v>
      </c>
      <c r="J13" s="398">
        <v>6911</v>
      </c>
      <c r="K13" s="397">
        <v>19</v>
      </c>
      <c r="L13" s="398">
        <v>127</v>
      </c>
      <c r="M13" s="397">
        <v>15</v>
      </c>
      <c r="N13" s="398">
        <v>2</v>
      </c>
      <c r="O13" s="397">
        <v>2</v>
      </c>
    </row>
    <row r="14" spans="2:15" ht="12">
      <c r="B14" s="396" t="s">
        <v>2395</v>
      </c>
      <c r="C14" s="397">
        <v>173</v>
      </c>
      <c r="D14" s="398">
        <v>6146</v>
      </c>
      <c r="E14" s="397">
        <v>9</v>
      </c>
      <c r="F14" s="398">
        <v>93</v>
      </c>
      <c r="G14" s="397">
        <v>8</v>
      </c>
      <c r="H14" s="398">
        <v>38</v>
      </c>
      <c r="I14" s="397">
        <v>173</v>
      </c>
      <c r="J14" s="398">
        <v>6901</v>
      </c>
      <c r="K14" s="397">
        <v>21</v>
      </c>
      <c r="L14" s="398">
        <v>268</v>
      </c>
      <c r="M14" s="397">
        <v>13</v>
      </c>
      <c r="N14" s="398">
        <v>5</v>
      </c>
      <c r="O14" s="397">
        <v>3</v>
      </c>
    </row>
    <row r="15" spans="2:15" ht="12">
      <c r="B15" s="396" t="s">
        <v>2396</v>
      </c>
      <c r="C15" s="397">
        <v>88</v>
      </c>
      <c r="D15" s="398">
        <v>5601</v>
      </c>
      <c r="E15" s="397">
        <v>13</v>
      </c>
      <c r="F15" s="398">
        <v>343</v>
      </c>
      <c r="G15" s="397">
        <v>5</v>
      </c>
      <c r="H15" s="398">
        <v>28</v>
      </c>
      <c r="I15" s="397">
        <v>88</v>
      </c>
      <c r="J15" s="398">
        <v>5286</v>
      </c>
      <c r="K15" s="397">
        <v>12</v>
      </c>
      <c r="L15" s="398">
        <v>272</v>
      </c>
      <c r="M15" s="397">
        <v>10</v>
      </c>
      <c r="N15" s="398">
        <v>2</v>
      </c>
      <c r="O15" s="397">
        <v>0</v>
      </c>
    </row>
    <row r="16" spans="2:15" ht="12">
      <c r="B16" s="396" t="s">
        <v>2397</v>
      </c>
      <c r="C16" s="397">
        <v>11</v>
      </c>
      <c r="D16" s="398">
        <v>3025</v>
      </c>
      <c r="E16" s="397">
        <v>3</v>
      </c>
      <c r="F16" s="398">
        <v>93</v>
      </c>
      <c r="G16" s="397">
        <v>0</v>
      </c>
      <c r="H16" s="398">
        <v>0</v>
      </c>
      <c r="I16" s="397">
        <v>11</v>
      </c>
      <c r="J16" s="398">
        <v>2933</v>
      </c>
      <c r="K16" s="397">
        <v>4</v>
      </c>
      <c r="L16" s="398">
        <v>312</v>
      </c>
      <c r="M16" s="397">
        <v>3</v>
      </c>
      <c r="N16" s="398">
        <v>0</v>
      </c>
      <c r="O16" s="397">
        <v>1</v>
      </c>
    </row>
    <row r="17" spans="2:15" ht="7.5" customHeight="1">
      <c r="B17" s="399"/>
      <c r="C17" s="397"/>
      <c r="D17" s="398"/>
      <c r="E17" s="397"/>
      <c r="F17" s="398"/>
      <c r="G17" s="397"/>
      <c r="H17" s="398"/>
      <c r="I17" s="397"/>
      <c r="J17" s="398"/>
      <c r="K17" s="397"/>
      <c r="L17" s="398"/>
      <c r="M17" s="397"/>
      <c r="N17" s="398"/>
      <c r="O17" s="397"/>
    </row>
    <row r="18" spans="2:15" s="392" customFormat="1" ht="11.25">
      <c r="B18" s="400" t="s">
        <v>825</v>
      </c>
      <c r="C18" s="401">
        <f>C23+C29+C30+C31+C34+C35+C36+C39+C40+C41+C42+C43+C44+C45</f>
        <v>12760</v>
      </c>
      <c r="D18" s="395">
        <v>24859</v>
      </c>
      <c r="E18" s="401">
        <f>E23+E29+E30+E31+E34+E35+E36+E39+E40+E41+E42+E43+E44+E45</f>
        <v>101</v>
      </c>
      <c r="F18" s="395">
        <v>371</v>
      </c>
      <c r="G18" s="401">
        <f>G23+G29+G30+G31+G34+G35+G36+G39+G40+G41+G42+G43+G44+G45</f>
        <v>528</v>
      </c>
      <c r="H18" s="395">
        <v>643</v>
      </c>
      <c r="I18" s="401">
        <f>I23+I29+I30+I31+I34+I35+I36+I39+I40+I41+I42+I43+I44+I45</f>
        <v>12962</v>
      </c>
      <c r="J18" s="395">
        <v>25131</v>
      </c>
      <c r="K18" s="401">
        <f>K23+K29+K30+K31+K34+K35+K36+K39+K40+K41+K42+K43+K44+K45</f>
        <v>227</v>
      </c>
      <c r="L18" s="395">
        <v>588</v>
      </c>
      <c r="M18" s="401">
        <f>M23+M29+M30+M31+M34+M35+M36+M39+M40+M41+M42+M43+M44+M45</f>
        <v>158</v>
      </c>
      <c r="N18" s="395">
        <f>N23+N29+N30+N31+N34+N35+N36+N39+N40+N41+N42+N43+N44+N45</f>
        <v>42</v>
      </c>
      <c r="O18" s="401">
        <f>O23+O29+O30+O31+O34+O35+O36+O39+O40+O41+O42+O43+O44+O45</f>
        <v>27</v>
      </c>
    </row>
    <row r="19" spans="2:15" s="392" customFormat="1" ht="11.25">
      <c r="B19" s="400" t="s">
        <v>826</v>
      </c>
      <c r="C19" s="401">
        <f>C28+C47+C48+C49+C50+C51+C52+C53</f>
        <v>5721</v>
      </c>
      <c r="D19" s="395">
        <v>12238</v>
      </c>
      <c r="E19" s="401">
        <f>E28+E47+E48+E49+E50+E51+E52+E53</f>
        <v>50</v>
      </c>
      <c r="F19" s="395">
        <v>101</v>
      </c>
      <c r="G19" s="401">
        <f>G28+G47+G48+G49+G50+G51+G52+G53</f>
        <v>80</v>
      </c>
      <c r="H19" s="395">
        <v>58</v>
      </c>
      <c r="I19" s="401">
        <f>I28+I47+I48+I49+I50+I51+I52+I53</f>
        <v>5740</v>
      </c>
      <c r="J19" s="395">
        <v>12195</v>
      </c>
      <c r="K19" s="401">
        <f>K28+K47+K48+K49+K50+K51+K52+K53</f>
        <v>81</v>
      </c>
      <c r="L19" s="395">
        <v>183</v>
      </c>
      <c r="M19" s="401">
        <f>M28+M47+M48+M49+M50+M51+M52+M53</f>
        <v>67</v>
      </c>
      <c r="N19" s="395">
        <f>N28+N47+N48+N49+N50+N51+N52+N53</f>
        <v>4</v>
      </c>
      <c r="O19" s="401">
        <f>O28+O47+O48+O49+O50+O51+O52+O53</f>
        <v>10</v>
      </c>
    </row>
    <row r="20" spans="2:15" s="392" customFormat="1" ht="11.25">
      <c r="B20" s="400" t="s">
        <v>2398</v>
      </c>
      <c r="C20" s="401">
        <f>C24+C33+C37+C55+C56+C57+C58+C59</f>
        <v>5790</v>
      </c>
      <c r="D20" s="395">
        <v>22530</v>
      </c>
      <c r="E20" s="401">
        <f>E24+E33+E37+E55+E56+E57+E58+E59</f>
        <v>105</v>
      </c>
      <c r="F20" s="395">
        <v>757</v>
      </c>
      <c r="G20" s="401">
        <f>G24+G33+G37+G55+G56+G57+G58+G59</f>
        <v>748</v>
      </c>
      <c r="H20" s="395">
        <v>1002</v>
      </c>
      <c r="I20" s="401">
        <f>I24+I33+I37+I55+I56+I57+I58+I59</f>
        <v>6128</v>
      </c>
      <c r="J20" s="395">
        <v>22775</v>
      </c>
      <c r="K20" s="401">
        <v>323</v>
      </c>
      <c r="L20" s="395">
        <v>1088</v>
      </c>
      <c r="M20" s="401">
        <f>M24+M33+M37+M55+M56+M57+M58+M59</f>
        <v>211</v>
      </c>
      <c r="N20" s="395">
        <f>N24+N33+N37+N55+N56+N57+N58+N59</f>
        <v>76</v>
      </c>
      <c r="O20" s="401">
        <f>O24+O33+O37+O55+O56+O57+O58+O59</f>
        <v>36</v>
      </c>
    </row>
    <row r="21" spans="2:15" s="392" customFormat="1" ht="11.25">
      <c r="B21" s="400" t="s">
        <v>828</v>
      </c>
      <c r="C21" s="401">
        <f>C25+C26+C61+C62+C63+C64+C65+C66+C67+C68+C69+C70+C71+C72</f>
        <v>9120</v>
      </c>
      <c r="D21" s="395">
        <v>24530</v>
      </c>
      <c r="E21" s="401">
        <f>E25+E26+E61+E62+E63+E64+E65+E66+E67+E68+E69+E70+E71+E72</f>
        <v>123</v>
      </c>
      <c r="F21" s="395">
        <v>372</v>
      </c>
      <c r="G21" s="401">
        <f>G25+G26+G61+G62+G63+G64+G65+G66+G67+G68+G69+G70+G71+G72</f>
        <v>236</v>
      </c>
      <c r="H21" s="395">
        <v>123</v>
      </c>
      <c r="I21" s="401">
        <f>I25+I26+I61+I62+I63+I64+I65+I66+I67+I68+I69+I70+I71+I72</f>
        <v>9178</v>
      </c>
      <c r="J21" s="395">
        <v>24281</v>
      </c>
      <c r="K21" s="401">
        <f>K25+K26+K61+K62+K63+K64+K65+K66+K67+K68+K69+K70+K71+K72</f>
        <v>506</v>
      </c>
      <c r="L21" s="395">
        <v>689</v>
      </c>
      <c r="M21" s="401">
        <f>M25+M26+M61+M62+M63+M64+M65+M66+M67+M68+M69+M70+M71+M72</f>
        <v>422</v>
      </c>
      <c r="N21" s="395">
        <f>N25+N26+N61+N62+N63+N64+N65+N66+N67+N68+N69+N70+N71+N72</f>
        <v>31</v>
      </c>
      <c r="O21" s="401">
        <f>O25+O26+O61+O62+O63+O64+O65+O66+O67+O68+O69+O70+O71+O72</f>
        <v>53</v>
      </c>
    </row>
    <row r="22" spans="2:15" ht="6.75" customHeight="1">
      <c r="B22" s="399"/>
      <c r="C22" s="397"/>
      <c r="D22" s="398"/>
      <c r="E22" s="397"/>
      <c r="F22" s="398"/>
      <c r="G22" s="397"/>
      <c r="H22" s="398"/>
      <c r="I22" s="397"/>
      <c r="J22" s="398"/>
      <c r="K22" s="397"/>
      <c r="L22" s="398"/>
      <c r="M22" s="397"/>
      <c r="N22" s="398"/>
      <c r="O22" s="397"/>
    </row>
    <row r="23" spans="2:15" ht="12">
      <c r="B23" s="387" t="s">
        <v>746</v>
      </c>
      <c r="C23" s="397">
        <v>2177</v>
      </c>
      <c r="D23" s="402">
        <v>3558</v>
      </c>
      <c r="E23" s="397">
        <v>9</v>
      </c>
      <c r="F23" s="402">
        <v>23</v>
      </c>
      <c r="G23" s="397">
        <v>4</v>
      </c>
      <c r="H23" s="402">
        <v>3</v>
      </c>
      <c r="I23" s="397">
        <v>2179</v>
      </c>
      <c r="J23" s="402">
        <v>3538</v>
      </c>
      <c r="K23" s="397">
        <v>35</v>
      </c>
      <c r="L23" s="402">
        <v>52</v>
      </c>
      <c r="M23" s="397">
        <v>27</v>
      </c>
      <c r="N23" s="398">
        <v>1</v>
      </c>
      <c r="O23" s="397">
        <v>7</v>
      </c>
    </row>
    <row r="24" spans="2:15" ht="12">
      <c r="B24" s="387" t="s">
        <v>747</v>
      </c>
      <c r="C24" s="397">
        <v>1055</v>
      </c>
      <c r="D24" s="402">
        <v>5404</v>
      </c>
      <c r="E24" s="397">
        <v>27</v>
      </c>
      <c r="F24" s="402">
        <v>318</v>
      </c>
      <c r="G24" s="397">
        <v>3</v>
      </c>
      <c r="H24" s="402">
        <v>6</v>
      </c>
      <c r="I24" s="397">
        <v>1055</v>
      </c>
      <c r="J24" s="402">
        <v>5092</v>
      </c>
      <c r="K24" s="397">
        <v>52</v>
      </c>
      <c r="L24" s="402">
        <v>152</v>
      </c>
      <c r="M24" s="397">
        <v>29</v>
      </c>
      <c r="N24" s="398">
        <v>16</v>
      </c>
      <c r="O24" s="397">
        <v>8</v>
      </c>
    </row>
    <row r="25" spans="2:15" ht="12">
      <c r="B25" s="387" t="s">
        <v>748</v>
      </c>
      <c r="C25" s="397">
        <v>1324</v>
      </c>
      <c r="D25" s="402">
        <v>3564</v>
      </c>
      <c r="E25" s="397">
        <v>7</v>
      </c>
      <c r="F25" s="402">
        <v>79</v>
      </c>
      <c r="G25" s="397">
        <v>1</v>
      </c>
      <c r="H25" s="402" t="s">
        <v>2399</v>
      </c>
      <c r="I25" s="397">
        <v>1324</v>
      </c>
      <c r="J25" s="402">
        <v>3486</v>
      </c>
      <c r="K25" s="397">
        <v>19</v>
      </c>
      <c r="L25" s="402">
        <v>69</v>
      </c>
      <c r="M25" s="397">
        <v>12</v>
      </c>
      <c r="N25" s="398">
        <v>2</v>
      </c>
      <c r="O25" s="397">
        <v>5</v>
      </c>
    </row>
    <row r="26" spans="2:15" ht="12">
      <c r="B26" s="387" t="s">
        <v>749</v>
      </c>
      <c r="C26" s="397">
        <v>932</v>
      </c>
      <c r="D26" s="402">
        <v>1085</v>
      </c>
      <c r="E26" s="397">
        <v>2</v>
      </c>
      <c r="F26" s="402" t="s">
        <v>2399</v>
      </c>
      <c r="G26" s="397">
        <v>2</v>
      </c>
      <c r="H26" s="402" t="s">
        <v>2399</v>
      </c>
      <c r="I26" s="397">
        <v>932</v>
      </c>
      <c r="J26" s="402">
        <v>1086</v>
      </c>
      <c r="K26" s="397">
        <v>107</v>
      </c>
      <c r="L26" s="402">
        <v>183</v>
      </c>
      <c r="M26" s="397">
        <v>91</v>
      </c>
      <c r="N26" s="398">
        <v>11</v>
      </c>
      <c r="O26" s="397">
        <v>5</v>
      </c>
    </row>
    <row r="27" spans="2:15" ht="8.25" customHeight="1">
      <c r="B27" s="387"/>
      <c r="C27" s="397"/>
      <c r="D27" s="402"/>
      <c r="E27" s="397"/>
      <c r="F27" s="402"/>
      <c r="G27" s="397"/>
      <c r="H27" s="402"/>
      <c r="I27" s="397"/>
      <c r="J27" s="402"/>
      <c r="K27" s="397"/>
      <c r="L27" s="402"/>
      <c r="M27" s="397"/>
      <c r="N27" s="398"/>
      <c r="O27" s="397"/>
    </row>
    <row r="28" spans="2:15" ht="12">
      <c r="B28" s="387" t="s">
        <v>750</v>
      </c>
      <c r="C28" s="397">
        <v>863</v>
      </c>
      <c r="D28" s="402">
        <v>1547</v>
      </c>
      <c r="E28" s="397">
        <v>0</v>
      </c>
      <c r="F28" s="402">
        <v>0</v>
      </c>
      <c r="G28" s="397">
        <v>3</v>
      </c>
      <c r="H28" s="402">
        <v>3</v>
      </c>
      <c r="I28" s="397">
        <v>863</v>
      </c>
      <c r="J28" s="402">
        <v>1550</v>
      </c>
      <c r="K28" s="397">
        <v>3</v>
      </c>
      <c r="L28" s="402">
        <v>4</v>
      </c>
      <c r="M28" s="397">
        <v>2</v>
      </c>
      <c r="N28" s="398">
        <v>1</v>
      </c>
      <c r="O28" s="397">
        <v>0</v>
      </c>
    </row>
    <row r="29" spans="2:15" ht="12">
      <c r="B29" s="387" t="s">
        <v>751</v>
      </c>
      <c r="C29" s="397">
        <v>546</v>
      </c>
      <c r="D29" s="402">
        <v>664</v>
      </c>
      <c r="E29" s="397">
        <v>0</v>
      </c>
      <c r="F29" s="402">
        <v>0</v>
      </c>
      <c r="G29" s="397">
        <v>50</v>
      </c>
      <c r="H29" s="402">
        <v>79</v>
      </c>
      <c r="I29" s="397">
        <v>567</v>
      </c>
      <c r="J29" s="402">
        <v>743</v>
      </c>
      <c r="K29" s="397">
        <v>12</v>
      </c>
      <c r="L29" s="402">
        <v>18</v>
      </c>
      <c r="M29" s="397">
        <v>1</v>
      </c>
      <c r="N29" s="398">
        <v>8</v>
      </c>
      <c r="O29" s="397">
        <v>3</v>
      </c>
    </row>
    <row r="30" spans="2:15" ht="12">
      <c r="B30" s="387" t="s">
        <v>752</v>
      </c>
      <c r="C30" s="397">
        <v>1308</v>
      </c>
      <c r="D30" s="402">
        <v>2899</v>
      </c>
      <c r="E30" s="397">
        <v>27</v>
      </c>
      <c r="F30" s="402">
        <v>68</v>
      </c>
      <c r="G30" s="397">
        <v>0</v>
      </c>
      <c r="H30" s="402">
        <v>0</v>
      </c>
      <c r="I30" s="397">
        <v>1308</v>
      </c>
      <c r="J30" s="402">
        <v>2832</v>
      </c>
      <c r="K30" s="397">
        <v>23</v>
      </c>
      <c r="L30" s="402">
        <v>55</v>
      </c>
      <c r="M30" s="397">
        <v>12</v>
      </c>
      <c r="N30" s="398">
        <v>9</v>
      </c>
      <c r="O30" s="397">
        <v>2</v>
      </c>
    </row>
    <row r="31" spans="2:15" ht="12">
      <c r="B31" s="387" t="s">
        <v>753</v>
      </c>
      <c r="C31" s="397">
        <v>1565</v>
      </c>
      <c r="D31" s="402">
        <v>2351</v>
      </c>
      <c r="E31" s="397">
        <v>12</v>
      </c>
      <c r="F31" s="402">
        <v>36</v>
      </c>
      <c r="G31" s="397">
        <v>3</v>
      </c>
      <c r="H31" s="403">
        <v>0</v>
      </c>
      <c r="I31" s="397">
        <v>1565</v>
      </c>
      <c r="J31" s="402">
        <v>2315</v>
      </c>
      <c r="K31" s="397">
        <v>29</v>
      </c>
      <c r="L31" s="402">
        <v>51</v>
      </c>
      <c r="M31" s="397">
        <v>22</v>
      </c>
      <c r="N31" s="398">
        <v>5</v>
      </c>
      <c r="O31" s="397">
        <v>2</v>
      </c>
    </row>
    <row r="32" spans="2:15" ht="8.25" customHeight="1">
      <c r="B32" s="387"/>
      <c r="C32" s="397"/>
      <c r="D32" s="402"/>
      <c r="E32" s="397"/>
      <c r="F32" s="402"/>
      <c r="G32" s="397"/>
      <c r="H32" s="402"/>
      <c r="I32" s="397"/>
      <c r="J32" s="402"/>
      <c r="K32" s="397"/>
      <c r="L32" s="402"/>
      <c r="M32" s="397"/>
      <c r="N32" s="398"/>
      <c r="O32" s="397"/>
    </row>
    <row r="33" spans="2:15" ht="12">
      <c r="B33" s="387" t="s">
        <v>754</v>
      </c>
      <c r="C33" s="397">
        <v>632</v>
      </c>
      <c r="D33" s="402">
        <v>1431</v>
      </c>
      <c r="E33" s="397">
        <v>4</v>
      </c>
      <c r="F33" s="402">
        <v>37</v>
      </c>
      <c r="G33" s="397">
        <v>192</v>
      </c>
      <c r="H33" s="402">
        <v>149</v>
      </c>
      <c r="I33" s="397">
        <v>751</v>
      </c>
      <c r="J33" s="402">
        <v>1543</v>
      </c>
      <c r="K33" s="397">
        <v>12</v>
      </c>
      <c r="L33" s="402">
        <v>29</v>
      </c>
      <c r="M33" s="397">
        <v>9</v>
      </c>
      <c r="N33" s="398">
        <v>1</v>
      </c>
      <c r="O33" s="397">
        <v>2</v>
      </c>
    </row>
    <row r="34" spans="2:15" ht="12">
      <c r="B34" s="387" t="s">
        <v>755</v>
      </c>
      <c r="C34" s="397">
        <v>767</v>
      </c>
      <c r="D34" s="402">
        <v>1297</v>
      </c>
      <c r="E34" s="397">
        <v>0</v>
      </c>
      <c r="F34" s="402">
        <v>0</v>
      </c>
      <c r="G34" s="397">
        <v>93</v>
      </c>
      <c r="H34" s="402">
        <v>82</v>
      </c>
      <c r="I34" s="397">
        <v>805</v>
      </c>
      <c r="J34" s="402">
        <v>1379</v>
      </c>
      <c r="K34" s="397">
        <v>4</v>
      </c>
      <c r="L34" s="402">
        <v>27</v>
      </c>
      <c r="M34" s="397">
        <v>0</v>
      </c>
      <c r="N34" s="398">
        <v>4</v>
      </c>
      <c r="O34" s="397">
        <v>0</v>
      </c>
    </row>
    <row r="35" spans="2:15" ht="12">
      <c r="B35" s="387" t="s">
        <v>756</v>
      </c>
      <c r="C35" s="397">
        <v>810</v>
      </c>
      <c r="D35" s="402">
        <v>1350</v>
      </c>
      <c r="E35" s="397">
        <v>0</v>
      </c>
      <c r="F35" s="402">
        <v>0</v>
      </c>
      <c r="G35" s="397">
        <v>1</v>
      </c>
      <c r="H35" s="402" t="s">
        <v>2399</v>
      </c>
      <c r="I35" s="397">
        <v>810</v>
      </c>
      <c r="J35" s="402">
        <v>1351</v>
      </c>
      <c r="K35" s="397">
        <v>25</v>
      </c>
      <c r="L35" s="402">
        <v>62</v>
      </c>
      <c r="M35" s="397">
        <v>15</v>
      </c>
      <c r="N35" s="398">
        <v>5</v>
      </c>
      <c r="O35" s="397">
        <v>5</v>
      </c>
    </row>
    <row r="36" spans="2:15" ht="12">
      <c r="B36" s="387" t="s">
        <v>757</v>
      </c>
      <c r="C36" s="397">
        <v>1694</v>
      </c>
      <c r="D36" s="402">
        <v>3893</v>
      </c>
      <c r="E36" s="397">
        <v>13</v>
      </c>
      <c r="F36" s="402">
        <v>27</v>
      </c>
      <c r="G36" s="397">
        <v>3</v>
      </c>
      <c r="H36" s="402">
        <v>7</v>
      </c>
      <c r="I36" s="397">
        <v>1695</v>
      </c>
      <c r="J36" s="402">
        <v>3872</v>
      </c>
      <c r="K36" s="397">
        <v>46</v>
      </c>
      <c r="L36" s="402">
        <v>173</v>
      </c>
      <c r="M36" s="397">
        <v>37</v>
      </c>
      <c r="N36" s="398">
        <v>5</v>
      </c>
      <c r="O36" s="397">
        <v>4</v>
      </c>
    </row>
    <row r="37" spans="2:15" ht="12">
      <c r="B37" s="387" t="s">
        <v>758</v>
      </c>
      <c r="C37" s="397">
        <v>703</v>
      </c>
      <c r="D37" s="402">
        <v>3174</v>
      </c>
      <c r="E37" s="397">
        <v>6</v>
      </c>
      <c r="F37" s="402">
        <v>14</v>
      </c>
      <c r="G37" s="397">
        <v>68</v>
      </c>
      <c r="H37" s="402">
        <v>116</v>
      </c>
      <c r="I37" s="397">
        <v>715</v>
      </c>
      <c r="J37" s="402">
        <v>3277</v>
      </c>
      <c r="K37" s="397">
        <v>17</v>
      </c>
      <c r="L37" s="402">
        <v>87</v>
      </c>
      <c r="M37" s="397">
        <v>7</v>
      </c>
      <c r="N37" s="398">
        <v>0</v>
      </c>
      <c r="O37" s="397">
        <v>10</v>
      </c>
    </row>
    <row r="38" spans="2:15" ht="7.5" customHeight="1">
      <c r="B38" s="387"/>
      <c r="C38" s="397"/>
      <c r="D38" s="402"/>
      <c r="E38" s="397"/>
      <c r="F38" s="402"/>
      <c r="G38" s="397"/>
      <c r="H38" s="402"/>
      <c r="I38" s="397"/>
      <c r="J38" s="402"/>
      <c r="K38" s="397"/>
      <c r="L38" s="402"/>
      <c r="M38" s="397"/>
      <c r="N38" s="398"/>
      <c r="O38" s="397"/>
    </row>
    <row r="39" spans="2:15" ht="12">
      <c r="B39" s="387" t="s">
        <v>759</v>
      </c>
      <c r="C39" s="397">
        <v>569</v>
      </c>
      <c r="D39" s="402">
        <v>1055</v>
      </c>
      <c r="E39" s="397">
        <v>1</v>
      </c>
      <c r="F39" s="402" t="s">
        <v>2399</v>
      </c>
      <c r="G39" s="397">
        <v>1</v>
      </c>
      <c r="H39" s="402" t="s">
        <v>2399</v>
      </c>
      <c r="I39" s="397">
        <v>569</v>
      </c>
      <c r="J39" s="402">
        <v>1053</v>
      </c>
      <c r="K39" s="397">
        <v>4</v>
      </c>
      <c r="L39" s="402">
        <v>12</v>
      </c>
      <c r="M39" s="397">
        <v>1</v>
      </c>
      <c r="N39" s="398">
        <v>2</v>
      </c>
      <c r="O39" s="397">
        <v>1</v>
      </c>
    </row>
    <row r="40" spans="2:15" ht="12">
      <c r="B40" s="387" t="s">
        <v>760</v>
      </c>
      <c r="C40" s="397">
        <v>371</v>
      </c>
      <c r="D40" s="402">
        <v>460</v>
      </c>
      <c r="E40" s="397">
        <v>0</v>
      </c>
      <c r="F40" s="402">
        <v>0</v>
      </c>
      <c r="G40" s="397">
        <v>0</v>
      </c>
      <c r="H40" s="402">
        <v>0</v>
      </c>
      <c r="I40" s="397">
        <v>371</v>
      </c>
      <c r="J40" s="402">
        <v>460</v>
      </c>
      <c r="K40" s="397">
        <v>3</v>
      </c>
      <c r="L40" s="402">
        <v>4</v>
      </c>
      <c r="M40" s="397">
        <v>1</v>
      </c>
      <c r="N40" s="398">
        <v>2</v>
      </c>
      <c r="O40" s="397">
        <v>0</v>
      </c>
    </row>
    <row r="41" spans="2:15" ht="12">
      <c r="B41" s="387" t="s">
        <v>761</v>
      </c>
      <c r="C41" s="397">
        <v>460</v>
      </c>
      <c r="D41" s="402">
        <v>777</v>
      </c>
      <c r="E41" s="397">
        <v>1</v>
      </c>
      <c r="F41" s="402" t="s">
        <v>2399</v>
      </c>
      <c r="G41" s="397">
        <v>5</v>
      </c>
      <c r="H41" s="402">
        <v>2</v>
      </c>
      <c r="I41" s="397">
        <v>462</v>
      </c>
      <c r="J41" s="402">
        <v>779</v>
      </c>
      <c r="K41" s="397">
        <v>4</v>
      </c>
      <c r="L41" s="402">
        <v>20</v>
      </c>
      <c r="M41" s="397">
        <v>4</v>
      </c>
      <c r="N41" s="398">
        <v>0</v>
      </c>
      <c r="O41" s="397">
        <v>0</v>
      </c>
    </row>
    <row r="42" spans="2:15" ht="12">
      <c r="B42" s="387" t="s">
        <v>762</v>
      </c>
      <c r="C42" s="397">
        <v>624</v>
      </c>
      <c r="D42" s="402">
        <v>1634</v>
      </c>
      <c r="E42" s="397">
        <v>29</v>
      </c>
      <c r="F42" s="402">
        <v>103</v>
      </c>
      <c r="G42" s="397">
        <v>365</v>
      </c>
      <c r="H42" s="402">
        <v>460</v>
      </c>
      <c r="I42" s="397">
        <v>760</v>
      </c>
      <c r="J42" s="402">
        <v>1991</v>
      </c>
      <c r="K42" s="397">
        <v>8</v>
      </c>
      <c r="L42" s="402">
        <v>48</v>
      </c>
      <c r="M42" s="397">
        <v>7</v>
      </c>
      <c r="N42" s="398">
        <v>0</v>
      </c>
      <c r="O42" s="397">
        <v>1</v>
      </c>
    </row>
    <row r="43" spans="2:15" ht="12">
      <c r="B43" s="387" t="s">
        <v>763</v>
      </c>
      <c r="C43" s="397">
        <v>835</v>
      </c>
      <c r="D43" s="402">
        <v>1690</v>
      </c>
      <c r="E43" s="397">
        <v>4</v>
      </c>
      <c r="F43" s="402">
        <v>23</v>
      </c>
      <c r="G43" s="397">
        <v>0</v>
      </c>
      <c r="H43" s="402">
        <v>0</v>
      </c>
      <c r="I43" s="397">
        <v>835</v>
      </c>
      <c r="J43" s="402">
        <v>1667</v>
      </c>
      <c r="K43" s="397">
        <v>19</v>
      </c>
      <c r="L43" s="402">
        <v>30</v>
      </c>
      <c r="M43" s="397">
        <v>17</v>
      </c>
      <c r="N43" s="398">
        <v>0</v>
      </c>
      <c r="O43" s="397">
        <v>2</v>
      </c>
    </row>
    <row r="44" spans="2:15" ht="12">
      <c r="B44" s="387" t="s">
        <v>764</v>
      </c>
      <c r="C44" s="397">
        <v>585</v>
      </c>
      <c r="D44" s="402">
        <v>2386</v>
      </c>
      <c r="E44" s="397">
        <v>5</v>
      </c>
      <c r="F44" s="402">
        <v>89</v>
      </c>
      <c r="G44" s="397">
        <v>0</v>
      </c>
      <c r="H44" s="402">
        <v>0</v>
      </c>
      <c r="I44" s="397">
        <v>585</v>
      </c>
      <c r="J44" s="402">
        <v>2298</v>
      </c>
      <c r="K44" s="397">
        <v>7</v>
      </c>
      <c r="L44" s="402">
        <v>13</v>
      </c>
      <c r="M44" s="397">
        <v>6</v>
      </c>
      <c r="N44" s="398">
        <v>1</v>
      </c>
      <c r="O44" s="397">
        <v>0</v>
      </c>
    </row>
    <row r="45" spans="2:15" ht="12">
      <c r="B45" s="387" t="s">
        <v>765</v>
      </c>
      <c r="C45" s="397">
        <v>449</v>
      </c>
      <c r="D45" s="402">
        <v>847</v>
      </c>
      <c r="E45" s="397">
        <v>0</v>
      </c>
      <c r="F45" s="402">
        <v>0</v>
      </c>
      <c r="G45" s="397">
        <v>3</v>
      </c>
      <c r="H45" s="402">
        <v>8</v>
      </c>
      <c r="I45" s="397">
        <v>451</v>
      </c>
      <c r="J45" s="402">
        <v>854</v>
      </c>
      <c r="K45" s="397">
        <v>8</v>
      </c>
      <c r="L45" s="402">
        <v>24</v>
      </c>
      <c r="M45" s="397">
        <v>8</v>
      </c>
      <c r="N45" s="398">
        <v>0</v>
      </c>
      <c r="O45" s="397">
        <v>0</v>
      </c>
    </row>
    <row r="46" spans="2:15" ht="8.25" customHeight="1">
      <c r="B46" s="387"/>
      <c r="C46" s="397"/>
      <c r="D46" s="402"/>
      <c r="E46" s="397"/>
      <c r="F46" s="402"/>
      <c r="G46" s="397"/>
      <c r="H46" s="402"/>
      <c r="I46" s="397"/>
      <c r="J46" s="402"/>
      <c r="K46" s="397"/>
      <c r="L46" s="402"/>
      <c r="M46" s="397"/>
      <c r="N46" s="398"/>
      <c r="O46" s="397"/>
    </row>
    <row r="47" spans="2:15" ht="12">
      <c r="B47" s="387" t="s">
        <v>766</v>
      </c>
      <c r="C47" s="397">
        <v>625</v>
      </c>
      <c r="D47" s="402">
        <v>1760</v>
      </c>
      <c r="E47" s="397">
        <v>1</v>
      </c>
      <c r="F47" s="402" t="s">
        <v>2399</v>
      </c>
      <c r="G47" s="397">
        <v>24</v>
      </c>
      <c r="H47" s="402">
        <v>16</v>
      </c>
      <c r="I47" s="397">
        <v>642</v>
      </c>
      <c r="J47" s="402">
        <v>1775</v>
      </c>
      <c r="K47" s="397">
        <v>4</v>
      </c>
      <c r="L47" s="402">
        <v>5</v>
      </c>
      <c r="M47" s="397">
        <v>3</v>
      </c>
      <c r="N47" s="398">
        <v>0</v>
      </c>
      <c r="O47" s="397">
        <v>1</v>
      </c>
    </row>
    <row r="48" spans="2:15" ht="12">
      <c r="B48" s="387" t="s">
        <v>767</v>
      </c>
      <c r="C48" s="397">
        <v>1152</v>
      </c>
      <c r="D48" s="402">
        <v>2405</v>
      </c>
      <c r="E48" s="397">
        <v>0</v>
      </c>
      <c r="F48" s="402">
        <v>0</v>
      </c>
      <c r="G48" s="397">
        <v>39</v>
      </c>
      <c r="H48" s="402">
        <v>23</v>
      </c>
      <c r="I48" s="397">
        <v>1154</v>
      </c>
      <c r="J48" s="402">
        <v>2428</v>
      </c>
      <c r="K48" s="397">
        <v>11</v>
      </c>
      <c r="L48" s="402">
        <v>18</v>
      </c>
      <c r="M48" s="397">
        <v>8</v>
      </c>
      <c r="N48" s="398">
        <v>0</v>
      </c>
      <c r="O48" s="397">
        <v>3</v>
      </c>
    </row>
    <row r="49" spans="2:15" ht="12">
      <c r="B49" s="387" t="s">
        <v>768</v>
      </c>
      <c r="C49" s="397">
        <v>711</v>
      </c>
      <c r="D49" s="402">
        <v>1112</v>
      </c>
      <c r="E49" s="397">
        <v>17</v>
      </c>
      <c r="F49" s="402">
        <v>13</v>
      </c>
      <c r="G49" s="397">
        <v>7</v>
      </c>
      <c r="H49" s="402">
        <v>11</v>
      </c>
      <c r="I49" s="397">
        <v>711</v>
      </c>
      <c r="J49" s="402">
        <v>1110</v>
      </c>
      <c r="K49" s="397">
        <v>17</v>
      </c>
      <c r="L49" s="402">
        <v>54</v>
      </c>
      <c r="M49" s="397">
        <v>16</v>
      </c>
      <c r="N49" s="398">
        <v>0</v>
      </c>
      <c r="O49" s="397">
        <v>1</v>
      </c>
    </row>
    <row r="50" spans="2:15" ht="12">
      <c r="B50" s="387" t="s">
        <v>769</v>
      </c>
      <c r="C50" s="397">
        <v>748</v>
      </c>
      <c r="D50" s="402">
        <v>2470</v>
      </c>
      <c r="E50" s="397">
        <v>1</v>
      </c>
      <c r="F50" s="402" t="s">
        <v>2399</v>
      </c>
      <c r="G50" s="397">
        <v>1</v>
      </c>
      <c r="H50" s="402" t="s">
        <v>2399</v>
      </c>
      <c r="I50" s="397">
        <v>748</v>
      </c>
      <c r="J50" s="402">
        <v>2445</v>
      </c>
      <c r="K50" s="397">
        <v>21</v>
      </c>
      <c r="L50" s="402">
        <v>62</v>
      </c>
      <c r="M50" s="397">
        <v>19</v>
      </c>
      <c r="N50" s="398">
        <v>2</v>
      </c>
      <c r="O50" s="397">
        <v>0</v>
      </c>
    </row>
    <row r="51" spans="2:15" ht="12">
      <c r="B51" s="387" t="s">
        <v>770</v>
      </c>
      <c r="C51" s="397">
        <v>445</v>
      </c>
      <c r="D51" s="402">
        <v>654</v>
      </c>
      <c r="E51" s="397">
        <v>27</v>
      </c>
      <c r="F51" s="402">
        <v>49</v>
      </c>
      <c r="G51" s="397">
        <v>1</v>
      </c>
      <c r="H51" s="402" t="s">
        <v>2399</v>
      </c>
      <c r="I51" s="397">
        <v>445</v>
      </c>
      <c r="J51" s="402">
        <v>606</v>
      </c>
      <c r="K51" s="397">
        <v>6</v>
      </c>
      <c r="L51" s="402">
        <v>15</v>
      </c>
      <c r="M51" s="397">
        <v>2</v>
      </c>
      <c r="N51" s="398">
        <v>1</v>
      </c>
      <c r="O51" s="397">
        <v>3</v>
      </c>
    </row>
    <row r="52" spans="2:15" ht="12">
      <c r="B52" s="387" t="s">
        <v>771</v>
      </c>
      <c r="C52" s="397">
        <v>541</v>
      </c>
      <c r="D52" s="402">
        <v>1276</v>
      </c>
      <c r="E52" s="397">
        <v>3</v>
      </c>
      <c r="F52" s="402">
        <v>1</v>
      </c>
      <c r="G52" s="397">
        <v>4</v>
      </c>
      <c r="H52" s="402">
        <v>1</v>
      </c>
      <c r="I52" s="397">
        <v>541</v>
      </c>
      <c r="J52" s="402">
        <v>1276</v>
      </c>
      <c r="K52" s="397">
        <v>5</v>
      </c>
      <c r="L52" s="402">
        <v>16</v>
      </c>
      <c r="M52" s="397">
        <v>3</v>
      </c>
      <c r="N52" s="398">
        <v>0</v>
      </c>
      <c r="O52" s="397">
        <v>2</v>
      </c>
    </row>
    <row r="53" spans="2:15" ht="12">
      <c r="B53" s="387" t="s">
        <v>772</v>
      </c>
      <c r="C53" s="397">
        <v>636</v>
      </c>
      <c r="D53" s="402">
        <v>1013</v>
      </c>
      <c r="E53" s="397">
        <v>1</v>
      </c>
      <c r="F53" s="402" t="s">
        <v>2399</v>
      </c>
      <c r="G53" s="397">
        <v>1</v>
      </c>
      <c r="H53" s="402" t="s">
        <v>2399</v>
      </c>
      <c r="I53" s="397">
        <v>636</v>
      </c>
      <c r="J53" s="402">
        <v>1006</v>
      </c>
      <c r="K53" s="397">
        <v>14</v>
      </c>
      <c r="L53" s="402">
        <v>10</v>
      </c>
      <c r="M53" s="397">
        <v>14</v>
      </c>
      <c r="N53" s="398">
        <v>0</v>
      </c>
      <c r="O53" s="397">
        <v>0</v>
      </c>
    </row>
    <row r="54" spans="2:15" ht="8.25" customHeight="1">
      <c r="B54" s="387"/>
      <c r="C54" s="397"/>
      <c r="D54" s="402"/>
      <c r="E54" s="397"/>
      <c r="F54" s="402"/>
      <c r="G54" s="397"/>
      <c r="H54" s="402"/>
      <c r="I54" s="397"/>
      <c r="J54" s="402"/>
      <c r="K54" s="397"/>
      <c r="L54" s="402"/>
      <c r="M54" s="397"/>
      <c r="N54" s="398"/>
      <c r="O54" s="397"/>
    </row>
    <row r="55" spans="2:15" ht="12">
      <c r="B55" s="387" t="s">
        <v>773</v>
      </c>
      <c r="C55" s="397">
        <v>482</v>
      </c>
      <c r="D55" s="402">
        <v>1902</v>
      </c>
      <c r="E55" s="397">
        <v>7</v>
      </c>
      <c r="F55" s="402">
        <v>84</v>
      </c>
      <c r="G55" s="397">
        <v>53</v>
      </c>
      <c r="H55" s="402">
        <v>69</v>
      </c>
      <c r="I55" s="397">
        <v>504</v>
      </c>
      <c r="J55" s="402">
        <v>1886</v>
      </c>
      <c r="K55" s="397">
        <v>13</v>
      </c>
      <c r="L55" s="402">
        <v>112</v>
      </c>
      <c r="M55" s="397">
        <v>7</v>
      </c>
      <c r="N55" s="398">
        <v>1</v>
      </c>
      <c r="O55" s="397">
        <v>5</v>
      </c>
    </row>
    <row r="56" spans="2:15" ht="12">
      <c r="B56" s="387" t="s">
        <v>2400</v>
      </c>
      <c r="C56" s="397">
        <v>504</v>
      </c>
      <c r="D56" s="402">
        <v>2906</v>
      </c>
      <c r="E56" s="397">
        <v>36</v>
      </c>
      <c r="F56" s="402">
        <v>199</v>
      </c>
      <c r="G56" s="397">
        <v>0</v>
      </c>
      <c r="H56" s="402">
        <v>0</v>
      </c>
      <c r="I56" s="397">
        <v>504</v>
      </c>
      <c r="J56" s="402">
        <v>2706</v>
      </c>
      <c r="K56" s="397">
        <v>8</v>
      </c>
      <c r="L56" s="402">
        <v>11</v>
      </c>
      <c r="M56" s="397">
        <v>3</v>
      </c>
      <c r="N56" s="398">
        <v>2</v>
      </c>
      <c r="O56" s="397">
        <v>3</v>
      </c>
    </row>
    <row r="57" spans="2:15" ht="12">
      <c r="B57" s="387" t="s">
        <v>775</v>
      </c>
      <c r="C57" s="397">
        <v>732</v>
      </c>
      <c r="D57" s="402">
        <v>2039</v>
      </c>
      <c r="E57" s="397">
        <v>3</v>
      </c>
      <c r="F57" s="402">
        <v>20</v>
      </c>
      <c r="G57" s="397">
        <v>182</v>
      </c>
      <c r="H57" s="402">
        <v>166</v>
      </c>
      <c r="I57" s="397">
        <v>792</v>
      </c>
      <c r="J57" s="402">
        <v>2185</v>
      </c>
      <c r="K57" s="397">
        <v>28</v>
      </c>
      <c r="L57" s="402">
        <v>71</v>
      </c>
      <c r="M57" s="397">
        <v>22</v>
      </c>
      <c r="N57" s="398">
        <v>4</v>
      </c>
      <c r="O57" s="397">
        <v>2</v>
      </c>
    </row>
    <row r="58" spans="2:15" ht="12">
      <c r="B58" s="387" t="s">
        <v>776</v>
      </c>
      <c r="C58" s="397">
        <v>840</v>
      </c>
      <c r="D58" s="402">
        <v>2910</v>
      </c>
      <c r="E58" s="397">
        <v>2</v>
      </c>
      <c r="F58" s="402" t="s">
        <v>2401</v>
      </c>
      <c r="G58" s="397">
        <v>165</v>
      </c>
      <c r="H58" s="402">
        <v>72</v>
      </c>
      <c r="I58" s="397">
        <v>949</v>
      </c>
      <c r="J58" s="402">
        <v>2981</v>
      </c>
      <c r="K58" s="397">
        <v>19</v>
      </c>
      <c r="L58" s="402">
        <v>369</v>
      </c>
      <c r="M58" s="397">
        <v>12</v>
      </c>
      <c r="N58" s="398">
        <v>2</v>
      </c>
      <c r="O58" s="397">
        <v>5</v>
      </c>
    </row>
    <row r="59" spans="2:15" ht="12">
      <c r="B59" s="387" t="s">
        <v>777</v>
      </c>
      <c r="C59" s="397">
        <v>842</v>
      </c>
      <c r="D59" s="402">
        <v>2765</v>
      </c>
      <c r="E59" s="397">
        <v>20</v>
      </c>
      <c r="F59" s="402">
        <v>84</v>
      </c>
      <c r="G59" s="397">
        <v>85</v>
      </c>
      <c r="H59" s="402">
        <v>424</v>
      </c>
      <c r="I59" s="397">
        <v>858</v>
      </c>
      <c r="J59" s="402">
        <v>3105</v>
      </c>
      <c r="K59" s="397">
        <v>173</v>
      </c>
      <c r="L59" s="402">
        <v>257</v>
      </c>
      <c r="M59" s="397">
        <v>122</v>
      </c>
      <c r="N59" s="398">
        <v>50</v>
      </c>
      <c r="O59" s="397">
        <v>1</v>
      </c>
    </row>
    <row r="60" spans="2:15" ht="8.25" customHeight="1">
      <c r="B60" s="387"/>
      <c r="C60" s="397"/>
      <c r="D60" s="402"/>
      <c r="E60" s="397"/>
      <c r="F60" s="402"/>
      <c r="G60" s="397"/>
      <c r="H60" s="402"/>
      <c r="I60" s="397"/>
      <c r="J60" s="402"/>
      <c r="K60" s="397"/>
      <c r="L60" s="402"/>
      <c r="M60" s="397"/>
      <c r="N60" s="398"/>
      <c r="O60" s="397"/>
    </row>
    <row r="61" spans="2:15" ht="12">
      <c r="B61" s="387" t="s">
        <v>795</v>
      </c>
      <c r="C61" s="397">
        <v>674</v>
      </c>
      <c r="D61" s="402">
        <v>1323</v>
      </c>
      <c r="E61" s="397">
        <v>2</v>
      </c>
      <c r="F61" s="402" t="s">
        <v>2401</v>
      </c>
      <c r="G61" s="397">
        <v>209</v>
      </c>
      <c r="H61" s="402">
        <v>102</v>
      </c>
      <c r="I61" s="397">
        <v>731</v>
      </c>
      <c r="J61" s="402">
        <v>1424</v>
      </c>
      <c r="K61" s="397">
        <v>53</v>
      </c>
      <c r="L61" s="402">
        <v>96</v>
      </c>
      <c r="M61" s="397">
        <v>47</v>
      </c>
      <c r="N61" s="398">
        <v>0</v>
      </c>
      <c r="O61" s="397">
        <v>6</v>
      </c>
    </row>
    <row r="62" spans="2:15" ht="12">
      <c r="B62" s="387" t="s">
        <v>778</v>
      </c>
      <c r="C62" s="397">
        <v>191</v>
      </c>
      <c r="D62" s="402">
        <v>137</v>
      </c>
      <c r="E62" s="397">
        <v>0</v>
      </c>
      <c r="F62" s="402">
        <v>0</v>
      </c>
      <c r="G62" s="397">
        <v>0</v>
      </c>
      <c r="H62" s="402">
        <v>0</v>
      </c>
      <c r="I62" s="397">
        <v>191</v>
      </c>
      <c r="J62" s="402">
        <v>137</v>
      </c>
      <c r="K62" s="397">
        <v>19</v>
      </c>
      <c r="L62" s="402">
        <v>12</v>
      </c>
      <c r="M62" s="397">
        <v>15</v>
      </c>
      <c r="N62" s="398">
        <v>0</v>
      </c>
      <c r="O62" s="397">
        <v>4</v>
      </c>
    </row>
    <row r="63" spans="2:15" ht="12">
      <c r="B63" s="387" t="s">
        <v>779</v>
      </c>
      <c r="C63" s="397">
        <v>287</v>
      </c>
      <c r="D63" s="402">
        <v>350</v>
      </c>
      <c r="E63" s="397">
        <v>3</v>
      </c>
      <c r="F63" s="402">
        <v>2</v>
      </c>
      <c r="G63" s="397">
        <v>0</v>
      </c>
      <c r="H63" s="402">
        <v>0</v>
      </c>
      <c r="I63" s="397">
        <v>287</v>
      </c>
      <c r="J63" s="402">
        <v>349</v>
      </c>
      <c r="K63" s="397">
        <v>90</v>
      </c>
      <c r="L63" s="402">
        <v>56</v>
      </c>
      <c r="M63" s="397">
        <v>84</v>
      </c>
      <c r="N63" s="398">
        <v>4</v>
      </c>
      <c r="O63" s="397">
        <v>2</v>
      </c>
    </row>
    <row r="64" spans="2:15" ht="12">
      <c r="B64" s="387" t="s">
        <v>780</v>
      </c>
      <c r="C64" s="397">
        <v>362</v>
      </c>
      <c r="D64" s="402">
        <v>373</v>
      </c>
      <c r="E64" s="397">
        <v>0</v>
      </c>
      <c r="F64" s="402">
        <v>0</v>
      </c>
      <c r="G64" s="397">
        <v>0</v>
      </c>
      <c r="H64" s="402">
        <v>0</v>
      </c>
      <c r="I64" s="397">
        <v>362</v>
      </c>
      <c r="J64" s="402">
        <v>373</v>
      </c>
      <c r="K64" s="397">
        <v>31</v>
      </c>
      <c r="L64" s="402">
        <v>21</v>
      </c>
      <c r="M64" s="397">
        <v>22</v>
      </c>
      <c r="N64" s="398">
        <v>2</v>
      </c>
      <c r="O64" s="397">
        <v>7</v>
      </c>
    </row>
    <row r="65" spans="2:15" ht="12">
      <c r="B65" s="387" t="s">
        <v>781</v>
      </c>
      <c r="C65" s="397">
        <v>654</v>
      </c>
      <c r="D65" s="402">
        <v>1042</v>
      </c>
      <c r="E65" s="397">
        <v>6</v>
      </c>
      <c r="F65" s="402">
        <v>1</v>
      </c>
      <c r="G65" s="397">
        <v>0</v>
      </c>
      <c r="H65" s="402">
        <v>0</v>
      </c>
      <c r="I65" s="397">
        <v>654</v>
      </c>
      <c r="J65" s="402">
        <v>1040</v>
      </c>
      <c r="K65" s="397">
        <v>53</v>
      </c>
      <c r="L65" s="402">
        <v>58</v>
      </c>
      <c r="M65" s="397">
        <v>46</v>
      </c>
      <c r="N65" s="398">
        <v>7</v>
      </c>
      <c r="O65" s="397">
        <v>0</v>
      </c>
    </row>
    <row r="66" spans="2:15" ht="12">
      <c r="B66" s="387" t="s">
        <v>782</v>
      </c>
      <c r="C66" s="397">
        <v>53</v>
      </c>
      <c r="D66" s="402">
        <v>36</v>
      </c>
      <c r="E66" s="397">
        <v>0</v>
      </c>
      <c r="F66" s="402">
        <v>0</v>
      </c>
      <c r="G66" s="397">
        <v>0</v>
      </c>
      <c r="H66" s="404">
        <v>0</v>
      </c>
      <c r="I66" s="397">
        <v>53</v>
      </c>
      <c r="J66" s="402">
        <v>36</v>
      </c>
      <c r="K66" s="397">
        <v>9</v>
      </c>
      <c r="L66" s="402">
        <v>4</v>
      </c>
      <c r="M66" s="397">
        <v>6</v>
      </c>
      <c r="N66" s="398">
        <v>0</v>
      </c>
      <c r="O66" s="397">
        <v>3</v>
      </c>
    </row>
    <row r="67" spans="2:15" ht="12">
      <c r="B67" s="387" t="s">
        <v>783</v>
      </c>
      <c r="C67" s="397">
        <v>742</v>
      </c>
      <c r="D67" s="402">
        <v>4874</v>
      </c>
      <c r="E67" s="397">
        <v>15</v>
      </c>
      <c r="F67" s="402">
        <v>40</v>
      </c>
      <c r="G67" s="397">
        <v>6</v>
      </c>
      <c r="H67" s="402">
        <v>7</v>
      </c>
      <c r="I67" s="397">
        <v>742</v>
      </c>
      <c r="J67" s="402">
        <v>4841</v>
      </c>
      <c r="K67" s="397">
        <v>32</v>
      </c>
      <c r="L67" s="402">
        <v>64</v>
      </c>
      <c r="M67" s="397">
        <v>29</v>
      </c>
      <c r="N67" s="398">
        <v>1</v>
      </c>
      <c r="O67" s="397">
        <v>2</v>
      </c>
    </row>
    <row r="68" spans="2:15" ht="12">
      <c r="B68" s="387" t="s">
        <v>784</v>
      </c>
      <c r="C68" s="397">
        <v>899</v>
      </c>
      <c r="D68" s="402">
        <v>5511</v>
      </c>
      <c r="E68" s="397">
        <v>46</v>
      </c>
      <c r="F68" s="402">
        <v>231</v>
      </c>
      <c r="G68" s="397">
        <v>6</v>
      </c>
      <c r="H68" s="402">
        <v>3</v>
      </c>
      <c r="I68" s="397">
        <v>899</v>
      </c>
      <c r="J68" s="402">
        <v>5284</v>
      </c>
      <c r="K68" s="397">
        <v>7</v>
      </c>
      <c r="L68" s="402">
        <v>13</v>
      </c>
      <c r="M68" s="397">
        <v>4</v>
      </c>
      <c r="N68" s="398">
        <v>2</v>
      </c>
      <c r="O68" s="397">
        <v>1</v>
      </c>
    </row>
    <row r="69" spans="2:15" ht="12">
      <c r="B69" s="387" t="s">
        <v>785</v>
      </c>
      <c r="C69" s="397">
        <v>1224</v>
      </c>
      <c r="D69" s="402">
        <v>1794</v>
      </c>
      <c r="E69" s="397">
        <v>5</v>
      </c>
      <c r="F69" s="402">
        <v>1</v>
      </c>
      <c r="G69" s="397">
        <v>3</v>
      </c>
      <c r="H69" s="402">
        <v>1</v>
      </c>
      <c r="I69" s="397">
        <v>1224</v>
      </c>
      <c r="J69" s="402">
        <v>1793</v>
      </c>
      <c r="K69" s="397">
        <v>32</v>
      </c>
      <c r="L69" s="402">
        <v>35</v>
      </c>
      <c r="M69" s="397">
        <v>21</v>
      </c>
      <c r="N69" s="398">
        <v>2</v>
      </c>
      <c r="O69" s="397">
        <v>9</v>
      </c>
    </row>
    <row r="70" spans="2:15" ht="12">
      <c r="B70" s="387" t="s">
        <v>786</v>
      </c>
      <c r="C70" s="397">
        <v>700</v>
      </c>
      <c r="D70" s="402">
        <v>1913</v>
      </c>
      <c r="E70" s="397">
        <v>0</v>
      </c>
      <c r="F70" s="402">
        <v>0</v>
      </c>
      <c r="G70" s="397">
        <v>1</v>
      </c>
      <c r="H70" s="402" t="s">
        <v>2401</v>
      </c>
      <c r="I70" s="397">
        <v>700</v>
      </c>
      <c r="J70" s="402">
        <v>1916</v>
      </c>
      <c r="K70" s="397">
        <v>14</v>
      </c>
      <c r="L70" s="402">
        <v>20</v>
      </c>
      <c r="M70" s="397">
        <v>10</v>
      </c>
      <c r="N70" s="398">
        <v>0</v>
      </c>
      <c r="O70" s="397">
        <v>4</v>
      </c>
    </row>
    <row r="71" spans="2:15" ht="12">
      <c r="B71" s="387" t="s">
        <v>787</v>
      </c>
      <c r="C71" s="397">
        <v>450</v>
      </c>
      <c r="D71" s="402">
        <v>755</v>
      </c>
      <c r="E71" s="397">
        <v>27</v>
      </c>
      <c r="F71" s="402">
        <v>7</v>
      </c>
      <c r="G71" s="397">
        <v>3</v>
      </c>
      <c r="H71" s="402">
        <v>2</v>
      </c>
      <c r="I71" s="397">
        <v>451</v>
      </c>
      <c r="J71" s="402">
        <v>750</v>
      </c>
      <c r="K71" s="397">
        <v>29</v>
      </c>
      <c r="L71" s="402">
        <v>25</v>
      </c>
      <c r="M71" s="397">
        <v>26</v>
      </c>
      <c r="N71" s="398">
        <v>0</v>
      </c>
      <c r="O71" s="397">
        <v>3</v>
      </c>
    </row>
    <row r="72" spans="2:15" ht="12">
      <c r="B72" s="389" t="s">
        <v>788</v>
      </c>
      <c r="C72" s="405">
        <v>628</v>
      </c>
      <c r="D72" s="406">
        <v>1772</v>
      </c>
      <c r="E72" s="405">
        <v>10</v>
      </c>
      <c r="F72" s="406">
        <v>10</v>
      </c>
      <c r="G72" s="405">
        <v>5</v>
      </c>
      <c r="H72" s="406">
        <v>4</v>
      </c>
      <c r="I72" s="405">
        <v>628</v>
      </c>
      <c r="J72" s="406">
        <v>1765</v>
      </c>
      <c r="K72" s="405">
        <v>11</v>
      </c>
      <c r="L72" s="406">
        <v>35</v>
      </c>
      <c r="M72" s="405">
        <v>9</v>
      </c>
      <c r="N72" s="406">
        <v>0</v>
      </c>
      <c r="O72" s="405">
        <v>2</v>
      </c>
    </row>
    <row r="73" spans="2:12" ht="12">
      <c r="B73" s="407" t="s">
        <v>2402</v>
      </c>
      <c r="C73" s="407"/>
      <c r="D73" s="407"/>
      <c r="E73" s="407"/>
      <c r="F73" s="407"/>
      <c r="G73" s="407"/>
      <c r="H73" s="407"/>
      <c r="I73" s="407"/>
      <c r="K73" s="407"/>
      <c r="L73" s="407"/>
    </row>
    <row r="74" spans="2:12" ht="12">
      <c r="B74" s="407" t="s">
        <v>2403</v>
      </c>
      <c r="C74" s="407"/>
      <c r="D74" s="407"/>
      <c r="E74" s="407"/>
      <c r="F74" s="407"/>
      <c r="G74" s="407"/>
      <c r="H74" s="407"/>
      <c r="I74" s="407"/>
      <c r="K74" s="407"/>
      <c r="L74" s="407"/>
    </row>
    <row r="75" spans="2:12" ht="12">
      <c r="B75" s="407"/>
      <c r="C75" s="407"/>
      <c r="D75" s="407"/>
      <c r="E75" s="407"/>
      <c r="F75" s="407"/>
      <c r="G75" s="407"/>
      <c r="H75" s="407"/>
      <c r="I75" s="407"/>
      <c r="K75" s="407"/>
      <c r="L75" s="407"/>
    </row>
    <row r="76" spans="2:12" ht="12">
      <c r="B76" s="407"/>
      <c r="C76" s="407"/>
      <c r="D76" s="407"/>
      <c r="E76" s="407"/>
      <c r="F76" s="407"/>
      <c r="G76" s="407"/>
      <c r="H76" s="407"/>
      <c r="I76" s="407"/>
      <c r="K76" s="407"/>
      <c r="L76" s="407"/>
    </row>
    <row r="77" spans="2:12" ht="12">
      <c r="B77" s="407"/>
      <c r="C77" s="407"/>
      <c r="D77" s="407"/>
      <c r="E77" s="407"/>
      <c r="F77" s="407"/>
      <c r="G77" s="407"/>
      <c r="H77" s="407"/>
      <c r="I77" s="407"/>
      <c r="K77" s="407"/>
      <c r="L77" s="407"/>
    </row>
    <row r="78" spans="2:12" ht="12">
      <c r="B78" s="407"/>
      <c r="C78" s="407"/>
      <c r="D78" s="407"/>
      <c r="E78" s="407"/>
      <c r="F78" s="407"/>
      <c r="G78" s="407"/>
      <c r="H78" s="407"/>
      <c r="I78" s="407"/>
      <c r="K78" s="407"/>
      <c r="L78" s="407"/>
    </row>
    <row r="79" spans="2:12" ht="12">
      <c r="B79" s="407"/>
      <c r="C79" s="407"/>
      <c r="D79" s="407"/>
      <c r="E79" s="407"/>
      <c r="F79" s="407"/>
      <c r="G79" s="407"/>
      <c r="H79" s="407"/>
      <c r="I79" s="407"/>
      <c r="K79" s="407"/>
      <c r="L79" s="407"/>
    </row>
    <row r="80" spans="2:12" ht="12">
      <c r="B80" s="407"/>
      <c r="C80" s="407"/>
      <c r="D80" s="407"/>
      <c r="E80" s="407"/>
      <c r="F80" s="407"/>
      <c r="G80" s="407"/>
      <c r="H80" s="407"/>
      <c r="I80" s="407"/>
      <c r="K80" s="407"/>
      <c r="L80" s="407"/>
    </row>
    <row r="81" spans="2:12" ht="12">
      <c r="B81" s="407"/>
      <c r="C81" s="407"/>
      <c r="D81" s="407"/>
      <c r="E81" s="407"/>
      <c r="F81" s="407"/>
      <c r="G81" s="407"/>
      <c r="H81" s="407"/>
      <c r="I81" s="407"/>
      <c r="K81" s="407"/>
      <c r="L81" s="407"/>
    </row>
    <row r="82" spans="2:12" ht="12">
      <c r="B82" s="407"/>
      <c r="C82" s="407"/>
      <c r="D82" s="407"/>
      <c r="E82" s="407"/>
      <c r="F82" s="407"/>
      <c r="G82" s="407"/>
      <c r="H82" s="407"/>
      <c r="I82" s="407"/>
      <c r="K82" s="407"/>
      <c r="L82" s="407"/>
    </row>
    <row r="83" spans="2:12" ht="12">
      <c r="B83" s="407"/>
      <c r="C83" s="407"/>
      <c r="D83" s="407"/>
      <c r="E83" s="407"/>
      <c r="F83" s="407"/>
      <c r="G83" s="407"/>
      <c r="H83" s="407"/>
      <c r="I83" s="407"/>
      <c r="K83" s="407"/>
      <c r="L83" s="407"/>
    </row>
    <row r="84" spans="2:12" ht="12">
      <c r="B84" s="407"/>
      <c r="C84" s="407"/>
      <c r="D84" s="407"/>
      <c r="E84" s="407"/>
      <c r="F84" s="407"/>
      <c r="G84" s="407"/>
      <c r="H84" s="407"/>
      <c r="I84" s="407"/>
      <c r="K84" s="407"/>
      <c r="L84" s="407"/>
    </row>
    <row r="85" spans="2:12" ht="12">
      <c r="B85" s="407"/>
      <c r="C85" s="407"/>
      <c r="D85" s="407"/>
      <c r="E85" s="407"/>
      <c r="F85" s="407"/>
      <c r="G85" s="407"/>
      <c r="H85" s="407"/>
      <c r="I85" s="407"/>
      <c r="K85" s="407"/>
      <c r="L85" s="407"/>
    </row>
    <row r="86" spans="2:12" ht="12">
      <c r="B86" s="407"/>
      <c r="C86" s="407"/>
      <c r="D86" s="407"/>
      <c r="E86" s="407"/>
      <c r="F86" s="407"/>
      <c r="G86" s="407"/>
      <c r="H86" s="407"/>
      <c r="I86" s="407"/>
      <c r="L86" s="407"/>
    </row>
    <row r="87" spans="2:12" ht="12">
      <c r="B87" s="407"/>
      <c r="C87" s="407"/>
      <c r="D87" s="407"/>
      <c r="E87" s="407"/>
      <c r="F87" s="407"/>
      <c r="G87" s="407"/>
      <c r="H87" s="407"/>
      <c r="I87" s="407"/>
      <c r="L87" s="407"/>
    </row>
    <row r="88" spans="2:12" ht="12">
      <c r="B88" s="407"/>
      <c r="C88" s="407"/>
      <c r="D88" s="407"/>
      <c r="E88" s="407"/>
      <c r="F88" s="407"/>
      <c r="G88" s="407"/>
      <c r="H88" s="407"/>
      <c r="I88" s="407"/>
      <c r="L88" s="407"/>
    </row>
    <row r="89" spans="2:12" ht="12">
      <c r="B89" s="407"/>
      <c r="C89" s="407"/>
      <c r="D89" s="407"/>
      <c r="E89" s="407"/>
      <c r="F89" s="407"/>
      <c r="G89" s="407"/>
      <c r="H89" s="407"/>
      <c r="I89" s="407"/>
      <c r="L89" s="407"/>
    </row>
    <row r="90" spans="2:12" ht="12">
      <c r="B90" s="407"/>
      <c r="C90" s="407"/>
      <c r="D90" s="407"/>
      <c r="E90" s="407"/>
      <c r="F90" s="407"/>
      <c r="G90" s="407"/>
      <c r="H90" s="407"/>
      <c r="I90" s="407"/>
      <c r="L90" s="407"/>
    </row>
    <row r="91" spans="2:12" ht="12">
      <c r="B91" s="407"/>
      <c r="C91" s="407"/>
      <c r="D91" s="407"/>
      <c r="E91" s="407"/>
      <c r="F91" s="407"/>
      <c r="G91" s="407"/>
      <c r="H91" s="407"/>
      <c r="I91" s="407"/>
      <c r="L91" s="407"/>
    </row>
    <row r="92" spans="2:12" ht="12">
      <c r="B92" s="407"/>
      <c r="C92" s="407"/>
      <c r="D92" s="407"/>
      <c r="E92" s="407"/>
      <c r="F92" s="407"/>
      <c r="G92" s="407"/>
      <c r="H92" s="407"/>
      <c r="I92" s="407"/>
      <c r="L92" s="407"/>
    </row>
    <row r="93" spans="2:12" ht="12">
      <c r="B93" s="407"/>
      <c r="C93" s="407"/>
      <c r="D93" s="407"/>
      <c r="E93" s="407"/>
      <c r="F93" s="407"/>
      <c r="G93" s="407"/>
      <c r="H93" s="407"/>
      <c r="I93" s="407"/>
      <c r="L93" s="407"/>
    </row>
    <row r="94" spans="2:12" ht="12">
      <c r="B94" s="407"/>
      <c r="C94" s="407"/>
      <c r="D94" s="407"/>
      <c r="E94" s="407"/>
      <c r="F94" s="407"/>
      <c r="G94" s="407"/>
      <c r="H94" s="407"/>
      <c r="I94" s="407"/>
      <c r="L94" s="407"/>
    </row>
    <row r="95" spans="2:12" ht="12">
      <c r="B95" s="407"/>
      <c r="C95" s="407"/>
      <c r="D95" s="407"/>
      <c r="E95" s="407"/>
      <c r="F95" s="407"/>
      <c r="G95" s="407"/>
      <c r="H95" s="407"/>
      <c r="I95" s="407"/>
      <c r="L95" s="407"/>
    </row>
    <row r="96" spans="2:12" ht="12">
      <c r="B96" s="407"/>
      <c r="C96" s="407"/>
      <c r="D96" s="407"/>
      <c r="E96" s="407"/>
      <c r="F96" s="407"/>
      <c r="G96" s="407"/>
      <c r="H96" s="407"/>
      <c r="I96" s="407"/>
      <c r="L96" s="407"/>
    </row>
    <row r="97" spans="2:12" ht="12">
      <c r="B97" s="407"/>
      <c r="C97" s="407"/>
      <c r="D97" s="407"/>
      <c r="E97" s="407"/>
      <c r="F97" s="407"/>
      <c r="G97" s="407"/>
      <c r="H97" s="407"/>
      <c r="I97" s="407"/>
      <c r="L97" s="407"/>
    </row>
    <row r="98" spans="2:12" ht="12">
      <c r="B98" s="407"/>
      <c r="C98" s="407"/>
      <c r="D98" s="407"/>
      <c r="E98" s="407"/>
      <c r="F98" s="407"/>
      <c r="G98" s="407"/>
      <c r="H98" s="407"/>
      <c r="I98" s="407"/>
      <c r="L98" s="407"/>
    </row>
    <row r="99" spans="2:12" ht="12">
      <c r="B99" s="407"/>
      <c r="C99" s="407"/>
      <c r="D99" s="407"/>
      <c r="E99" s="407"/>
      <c r="F99" s="407"/>
      <c r="G99" s="407"/>
      <c r="H99" s="407"/>
      <c r="I99" s="407"/>
      <c r="L99" s="407"/>
    </row>
    <row r="100" spans="2:12" ht="12">
      <c r="B100" s="407"/>
      <c r="C100" s="407"/>
      <c r="D100" s="407"/>
      <c r="E100" s="407"/>
      <c r="F100" s="407"/>
      <c r="G100" s="407"/>
      <c r="H100" s="407"/>
      <c r="I100" s="407"/>
      <c r="L100" s="407"/>
    </row>
    <row r="101" spans="2:12" ht="12">
      <c r="B101" s="407"/>
      <c r="C101" s="407"/>
      <c r="D101" s="407"/>
      <c r="E101" s="407"/>
      <c r="F101" s="407"/>
      <c r="G101" s="407"/>
      <c r="H101" s="407"/>
      <c r="I101" s="407"/>
      <c r="L101" s="407"/>
    </row>
    <row r="102" spans="2:12" ht="12">
      <c r="B102" s="407"/>
      <c r="C102" s="407"/>
      <c r="D102" s="407"/>
      <c r="E102" s="407"/>
      <c r="F102" s="407"/>
      <c r="G102" s="407"/>
      <c r="H102" s="407"/>
      <c r="I102" s="407"/>
      <c r="L102" s="407"/>
    </row>
    <row r="103" spans="2:12" ht="12">
      <c r="B103" s="407"/>
      <c r="C103" s="407"/>
      <c r="D103" s="407"/>
      <c r="E103" s="407"/>
      <c r="F103" s="407"/>
      <c r="G103" s="407"/>
      <c r="H103" s="407"/>
      <c r="I103" s="407"/>
      <c r="L103" s="407"/>
    </row>
    <row r="104" spans="2:12" ht="12">
      <c r="B104" s="407"/>
      <c r="C104" s="407"/>
      <c r="D104" s="407"/>
      <c r="E104" s="407"/>
      <c r="F104" s="407"/>
      <c r="G104" s="407"/>
      <c r="H104" s="407"/>
      <c r="I104" s="407"/>
      <c r="L104" s="407"/>
    </row>
    <row r="105" spans="2:12" ht="12">
      <c r="B105" s="407"/>
      <c r="C105" s="407"/>
      <c r="D105" s="407"/>
      <c r="E105" s="407"/>
      <c r="F105" s="407"/>
      <c r="G105" s="407"/>
      <c r="H105" s="407"/>
      <c r="I105" s="407"/>
      <c r="L105" s="407"/>
    </row>
    <row r="106" spans="2:12" ht="12">
      <c r="B106" s="407"/>
      <c r="C106" s="407"/>
      <c r="D106" s="407"/>
      <c r="E106" s="407"/>
      <c r="F106" s="407"/>
      <c r="G106" s="407"/>
      <c r="H106" s="407"/>
      <c r="I106" s="407"/>
      <c r="L106" s="407"/>
    </row>
    <row r="107" spans="2:12" ht="12">
      <c r="B107" s="407"/>
      <c r="C107" s="407"/>
      <c r="D107" s="407"/>
      <c r="E107" s="407"/>
      <c r="F107" s="407"/>
      <c r="G107" s="407"/>
      <c r="H107" s="407"/>
      <c r="I107" s="407"/>
      <c r="L107" s="407"/>
    </row>
    <row r="108" spans="2:12" ht="12">
      <c r="B108" s="407"/>
      <c r="C108" s="407"/>
      <c r="D108" s="407"/>
      <c r="E108" s="407"/>
      <c r="F108" s="407"/>
      <c r="G108" s="407"/>
      <c r="H108" s="407"/>
      <c r="I108" s="407"/>
      <c r="L108" s="407"/>
    </row>
    <row r="109" spans="2:12" ht="12">
      <c r="B109" s="407"/>
      <c r="C109" s="407"/>
      <c r="D109" s="407"/>
      <c r="E109" s="407"/>
      <c r="F109" s="407"/>
      <c r="G109" s="407"/>
      <c r="H109" s="407"/>
      <c r="I109" s="407"/>
      <c r="L109" s="407"/>
    </row>
    <row r="110" spans="2:12" ht="12">
      <c r="B110" s="407"/>
      <c r="C110" s="407"/>
      <c r="D110" s="407"/>
      <c r="E110" s="407"/>
      <c r="F110" s="407"/>
      <c r="G110" s="407"/>
      <c r="H110" s="407"/>
      <c r="I110" s="407"/>
      <c r="L110" s="407"/>
    </row>
    <row r="111" spans="2:12" ht="12">
      <c r="B111" s="407"/>
      <c r="C111" s="407"/>
      <c r="D111" s="407"/>
      <c r="E111" s="407"/>
      <c r="F111" s="407"/>
      <c r="G111" s="407"/>
      <c r="H111" s="407"/>
      <c r="I111" s="407"/>
      <c r="L111" s="407"/>
    </row>
    <row r="112" spans="2:12" ht="12">
      <c r="B112" s="407"/>
      <c r="C112" s="407"/>
      <c r="D112" s="407"/>
      <c r="E112" s="407"/>
      <c r="F112" s="407"/>
      <c r="G112" s="407"/>
      <c r="H112" s="407"/>
      <c r="I112" s="407"/>
      <c r="L112" s="407"/>
    </row>
    <row r="113" spans="2:12" ht="12">
      <c r="B113" s="407"/>
      <c r="C113" s="407"/>
      <c r="D113" s="407"/>
      <c r="E113" s="407"/>
      <c r="F113" s="407"/>
      <c r="G113" s="407"/>
      <c r="H113" s="407"/>
      <c r="I113" s="407"/>
      <c r="L113" s="407"/>
    </row>
    <row r="114" spans="2:12" ht="12">
      <c r="B114" s="407"/>
      <c r="C114" s="407"/>
      <c r="D114" s="407"/>
      <c r="E114" s="407"/>
      <c r="F114" s="407"/>
      <c r="G114" s="407"/>
      <c r="H114" s="407"/>
      <c r="I114" s="407"/>
      <c r="L114" s="407"/>
    </row>
    <row r="115" spans="2:12" ht="12">
      <c r="B115" s="407"/>
      <c r="C115" s="407"/>
      <c r="D115" s="407"/>
      <c r="E115" s="407"/>
      <c r="F115" s="407"/>
      <c r="G115" s="407"/>
      <c r="H115" s="407"/>
      <c r="I115" s="407"/>
      <c r="L115" s="407"/>
    </row>
    <row r="116" spans="2:12" ht="12">
      <c r="B116" s="407"/>
      <c r="C116" s="407"/>
      <c r="D116" s="407"/>
      <c r="E116" s="407"/>
      <c r="F116" s="407"/>
      <c r="G116" s="407"/>
      <c r="H116" s="407"/>
      <c r="I116" s="407"/>
      <c r="L116" s="407"/>
    </row>
    <row r="117" spans="2:12" ht="12">
      <c r="B117" s="407"/>
      <c r="C117" s="407"/>
      <c r="D117" s="407"/>
      <c r="E117" s="407"/>
      <c r="F117" s="407"/>
      <c r="G117" s="407"/>
      <c r="H117" s="407"/>
      <c r="I117" s="407"/>
      <c r="L117" s="407"/>
    </row>
    <row r="118" spans="2:12" ht="12">
      <c r="B118" s="407"/>
      <c r="C118" s="407"/>
      <c r="D118" s="407"/>
      <c r="E118" s="407"/>
      <c r="F118" s="407"/>
      <c r="G118" s="407"/>
      <c r="H118" s="407"/>
      <c r="I118" s="407"/>
      <c r="L118" s="407"/>
    </row>
    <row r="119" spans="2:12" ht="12">
      <c r="B119" s="407"/>
      <c r="C119" s="407"/>
      <c r="D119" s="407"/>
      <c r="E119" s="407"/>
      <c r="F119" s="407"/>
      <c r="G119" s="407"/>
      <c r="H119" s="407"/>
      <c r="I119" s="407"/>
      <c r="L119" s="407"/>
    </row>
    <row r="120" spans="2:12" ht="12">
      <c r="B120" s="407"/>
      <c r="C120" s="407"/>
      <c r="D120" s="407"/>
      <c r="E120" s="407"/>
      <c r="F120" s="407"/>
      <c r="G120" s="407"/>
      <c r="H120" s="407"/>
      <c r="I120" s="407"/>
      <c r="L120" s="407"/>
    </row>
    <row r="121" spans="2:12" ht="12">
      <c r="B121" s="407"/>
      <c r="C121" s="407"/>
      <c r="D121" s="407"/>
      <c r="E121" s="407"/>
      <c r="F121" s="407"/>
      <c r="G121" s="407"/>
      <c r="H121" s="407"/>
      <c r="I121" s="407"/>
      <c r="L121" s="407"/>
    </row>
    <row r="122" spans="2:12" ht="12">
      <c r="B122" s="407"/>
      <c r="C122" s="407"/>
      <c r="D122" s="407"/>
      <c r="E122" s="407"/>
      <c r="F122" s="407"/>
      <c r="G122" s="407"/>
      <c r="H122" s="407"/>
      <c r="I122" s="407"/>
      <c r="L122" s="407"/>
    </row>
    <row r="123" spans="2:12" ht="12">
      <c r="B123" s="407"/>
      <c r="C123" s="407"/>
      <c r="D123" s="407"/>
      <c r="E123" s="407"/>
      <c r="F123" s="407"/>
      <c r="G123" s="407"/>
      <c r="H123" s="407"/>
      <c r="I123" s="407"/>
      <c r="L123" s="407"/>
    </row>
    <row r="124" spans="2:12" ht="12">
      <c r="B124" s="407"/>
      <c r="C124" s="407"/>
      <c r="D124" s="407"/>
      <c r="E124" s="407"/>
      <c r="F124" s="407"/>
      <c r="G124" s="407"/>
      <c r="H124" s="407"/>
      <c r="I124" s="407"/>
      <c r="L124" s="407"/>
    </row>
  </sheetData>
  <mergeCells count="15">
    <mergeCell ref="B4:B7"/>
    <mergeCell ref="C5:C7"/>
    <mergeCell ref="D5:D7"/>
    <mergeCell ref="E5:E7"/>
    <mergeCell ref="C4:D4"/>
    <mergeCell ref="E4:F4"/>
    <mergeCell ref="F5:F7"/>
    <mergeCell ref="G5:G7"/>
    <mergeCell ref="H5:H7"/>
    <mergeCell ref="I5:I7"/>
    <mergeCell ref="G4:H4"/>
    <mergeCell ref="I4:O4"/>
    <mergeCell ref="J5:J7"/>
    <mergeCell ref="K5:O5"/>
    <mergeCell ref="M6:O6"/>
  </mergeCells>
  <printOptions/>
  <pageMargins left="0.75" right="0.75" top="1" bottom="1" header="0.512" footer="0.51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B2:S66"/>
  <sheetViews>
    <sheetView workbookViewId="0" topLeftCell="A1">
      <selection activeCell="G12" sqref="G12"/>
    </sheetView>
  </sheetViews>
  <sheetFormatPr defaultColWidth="9.00390625" defaultRowHeight="13.5"/>
  <cols>
    <col min="1" max="1" width="2.625" style="41" customWidth="1"/>
    <col min="2" max="2" width="12.125" style="41" customWidth="1"/>
    <col min="3" max="11" width="10.125" style="41" customWidth="1"/>
    <col min="12" max="19" width="12.125" style="41" customWidth="1"/>
    <col min="20" max="16384" width="9.00390625" style="41" customWidth="1"/>
  </cols>
  <sheetData>
    <row r="2" ht="14.25">
      <c r="B2" s="42" t="s">
        <v>2424</v>
      </c>
    </row>
    <row r="3" spans="17:19" ht="12">
      <c r="Q3" s="44"/>
      <c r="R3" s="41" t="s">
        <v>2413</v>
      </c>
      <c r="S3" s="408" t="s">
        <v>2405</v>
      </c>
    </row>
    <row r="4" spans="2:19" ht="12">
      <c r="B4" s="409"/>
      <c r="C4" s="410" t="s">
        <v>2406</v>
      </c>
      <c r="D4" s="411"/>
      <c r="E4" s="411"/>
      <c r="F4" s="411"/>
      <c r="G4" s="412"/>
      <c r="H4" s="410" t="s">
        <v>2407</v>
      </c>
      <c r="I4" s="411"/>
      <c r="J4" s="411"/>
      <c r="K4" s="411"/>
      <c r="L4" s="411"/>
      <c r="M4" s="411"/>
      <c r="N4" s="411"/>
      <c r="O4" s="411"/>
      <c r="P4" s="411"/>
      <c r="Q4" s="411"/>
      <c r="R4" s="411"/>
      <c r="S4" s="1204" t="s">
        <v>2414</v>
      </c>
    </row>
    <row r="5" spans="2:19" ht="12">
      <c r="B5" s="53"/>
      <c r="C5" s="413"/>
      <c r="D5" s="414"/>
      <c r="E5" s="383"/>
      <c r="F5" s="414"/>
      <c r="G5" s="415"/>
      <c r="H5" s="1198" t="s">
        <v>2415</v>
      </c>
      <c r="I5" s="1227" t="s">
        <v>2416</v>
      </c>
      <c r="J5" s="1194"/>
      <c r="K5" s="1195"/>
      <c r="L5" s="1227" t="s">
        <v>2408</v>
      </c>
      <c r="M5" s="1194"/>
      <c r="N5" s="1195"/>
      <c r="O5" s="1227" t="s">
        <v>2409</v>
      </c>
      <c r="P5" s="1194"/>
      <c r="Q5" s="1195"/>
      <c r="R5" s="1227" t="s">
        <v>2417</v>
      </c>
      <c r="S5" s="1205"/>
    </row>
    <row r="6" spans="2:19" ht="12">
      <c r="B6" s="53" t="s">
        <v>720</v>
      </c>
      <c r="C6" s="416" t="s">
        <v>822</v>
      </c>
      <c r="D6" s="53" t="s">
        <v>2410</v>
      </c>
      <c r="E6" s="151" t="s">
        <v>2418</v>
      </c>
      <c r="F6" s="53" t="s">
        <v>2411</v>
      </c>
      <c r="G6" s="58" t="s">
        <v>2412</v>
      </c>
      <c r="H6" s="1295"/>
      <c r="I6" s="1229"/>
      <c r="J6" s="1196"/>
      <c r="K6" s="1197"/>
      <c r="L6" s="1229"/>
      <c r="M6" s="1196"/>
      <c r="N6" s="1197"/>
      <c r="O6" s="1229"/>
      <c r="P6" s="1196"/>
      <c r="Q6" s="1197"/>
      <c r="R6" s="1228"/>
      <c r="S6" s="1205"/>
    </row>
    <row r="7" spans="2:19" ht="13.5" customHeight="1">
      <c r="B7" s="54"/>
      <c r="C7" s="416"/>
      <c r="D7" s="53"/>
      <c r="E7" s="151"/>
      <c r="F7" s="53"/>
      <c r="G7" s="58"/>
      <c r="H7" s="1295"/>
      <c r="I7" s="1207" t="s">
        <v>2419</v>
      </c>
      <c r="J7" s="1208" t="s">
        <v>2420</v>
      </c>
      <c r="K7" s="1208" t="s">
        <v>2421</v>
      </c>
      <c r="L7" s="1207" t="s">
        <v>2419</v>
      </c>
      <c r="M7" s="1208" t="s">
        <v>2420</v>
      </c>
      <c r="N7" s="1208" t="s">
        <v>2421</v>
      </c>
      <c r="O7" s="1207" t="s">
        <v>2419</v>
      </c>
      <c r="P7" s="1208" t="s">
        <v>2420</v>
      </c>
      <c r="Q7" s="1208" t="s">
        <v>2421</v>
      </c>
      <c r="R7" s="1228"/>
      <c r="S7" s="1205"/>
    </row>
    <row r="8" spans="2:19" ht="12">
      <c r="B8" s="62"/>
      <c r="C8" s="417"/>
      <c r="D8" s="418"/>
      <c r="E8" s="418"/>
      <c r="F8" s="418"/>
      <c r="G8" s="419"/>
      <c r="H8" s="1286"/>
      <c r="I8" s="1207"/>
      <c r="J8" s="1208"/>
      <c r="K8" s="1208"/>
      <c r="L8" s="1207"/>
      <c r="M8" s="1208"/>
      <c r="N8" s="1208"/>
      <c r="O8" s="1207"/>
      <c r="P8" s="1208"/>
      <c r="Q8" s="1208"/>
      <c r="R8" s="1229"/>
      <c r="S8" s="1206"/>
    </row>
    <row r="9" spans="2:19" s="44" customFormat="1" ht="19.5" customHeight="1">
      <c r="B9" s="51" t="s">
        <v>721</v>
      </c>
      <c r="C9" s="420">
        <f aca="true" t="shared" si="0" ref="C9:Q9">SUM(C15:C64)</f>
        <v>646565</v>
      </c>
      <c r="D9" s="76">
        <f t="shared" si="0"/>
        <v>334456</v>
      </c>
      <c r="E9" s="76">
        <f t="shared" si="0"/>
        <v>6157</v>
      </c>
      <c r="F9" s="76">
        <f t="shared" si="0"/>
        <v>46835</v>
      </c>
      <c r="G9" s="421">
        <f t="shared" si="0"/>
        <v>259117</v>
      </c>
      <c r="H9" s="420">
        <f t="shared" si="0"/>
        <v>643699</v>
      </c>
      <c r="I9" s="422">
        <f t="shared" si="0"/>
        <v>624521</v>
      </c>
      <c r="J9" s="422">
        <f t="shared" si="0"/>
        <v>198477</v>
      </c>
      <c r="K9" s="422">
        <f t="shared" si="0"/>
        <v>426044</v>
      </c>
      <c r="L9" s="422">
        <f t="shared" si="0"/>
        <v>180949</v>
      </c>
      <c r="M9" s="422">
        <f t="shared" si="0"/>
        <v>179874</v>
      </c>
      <c r="N9" s="422">
        <f t="shared" si="0"/>
        <v>1075</v>
      </c>
      <c r="O9" s="422">
        <f t="shared" si="0"/>
        <v>443572</v>
      </c>
      <c r="P9" s="422">
        <f t="shared" si="0"/>
        <v>18603</v>
      </c>
      <c r="Q9" s="422">
        <f t="shared" si="0"/>
        <v>424969</v>
      </c>
      <c r="R9" s="422">
        <v>19178</v>
      </c>
      <c r="S9" s="421">
        <f>SUM(S15:S64)</f>
        <v>2263</v>
      </c>
    </row>
    <row r="10" spans="2:19" s="44" customFormat="1" ht="13.5" customHeight="1">
      <c r="B10" s="51" t="s">
        <v>742</v>
      </c>
      <c r="C10" s="420">
        <f aca="true" t="shared" si="1" ref="C10:Q10">C15+C21+C22+C23+C26+C27+C28+C31+C32+C33+C34+C35+C36+C37</f>
        <v>166768</v>
      </c>
      <c r="D10" s="76">
        <f t="shared" si="1"/>
        <v>71740</v>
      </c>
      <c r="E10" s="76">
        <f t="shared" si="1"/>
        <v>1223</v>
      </c>
      <c r="F10" s="76">
        <f t="shared" si="1"/>
        <v>10754</v>
      </c>
      <c r="G10" s="78">
        <f t="shared" si="1"/>
        <v>83051</v>
      </c>
      <c r="H10" s="420">
        <f t="shared" si="1"/>
        <v>166612</v>
      </c>
      <c r="I10" s="76">
        <f t="shared" si="1"/>
        <v>163086</v>
      </c>
      <c r="J10" s="76">
        <f t="shared" si="1"/>
        <v>51932</v>
      </c>
      <c r="K10" s="76">
        <f t="shared" si="1"/>
        <v>111154</v>
      </c>
      <c r="L10" s="76">
        <f t="shared" si="1"/>
        <v>46743</v>
      </c>
      <c r="M10" s="76">
        <f t="shared" si="1"/>
        <v>46397</v>
      </c>
      <c r="N10" s="76">
        <f t="shared" si="1"/>
        <v>346</v>
      </c>
      <c r="O10" s="76">
        <f t="shared" si="1"/>
        <v>116343</v>
      </c>
      <c r="P10" s="76">
        <f t="shared" si="1"/>
        <v>5535</v>
      </c>
      <c r="Q10" s="76">
        <f t="shared" si="1"/>
        <v>110808</v>
      </c>
      <c r="R10" s="76">
        <v>3526</v>
      </c>
      <c r="S10" s="78">
        <f>S15+S21+S22+S23+S26+S27+S28+S31+S32+S33+S34+S35+S36+S37</f>
        <v>143</v>
      </c>
    </row>
    <row r="11" spans="2:19" s="44" customFormat="1" ht="13.5" customHeight="1">
      <c r="B11" s="51" t="s">
        <v>743</v>
      </c>
      <c r="C11" s="420">
        <f aca="true" t="shared" si="2" ref="C11:S11">C20+C39+C40+C41+C42+C43+C44+C45</f>
        <v>139286</v>
      </c>
      <c r="D11" s="76">
        <f t="shared" si="2"/>
        <v>103807</v>
      </c>
      <c r="E11" s="76">
        <f t="shared" si="2"/>
        <v>6</v>
      </c>
      <c r="F11" s="76">
        <f t="shared" si="2"/>
        <v>2972</v>
      </c>
      <c r="G11" s="78">
        <f t="shared" si="2"/>
        <v>32501</v>
      </c>
      <c r="H11" s="420">
        <f t="shared" si="2"/>
        <v>138639</v>
      </c>
      <c r="I11" s="76">
        <f t="shared" si="2"/>
        <v>135866</v>
      </c>
      <c r="J11" s="76">
        <f t="shared" si="2"/>
        <v>49011</v>
      </c>
      <c r="K11" s="76">
        <f t="shared" si="2"/>
        <v>86855</v>
      </c>
      <c r="L11" s="76">
        <f t="shared" si="2"/>
        <v>46634</v>
      </c>
      <c r="M11" s="76">
        <f t="shared" si="2"/>
        <v>46461</v>
      </c>
      <c r="N11" s="76">
        <f t="shared" si="2"/>
        <v>173</v>
      </c>
      <c r="O11" s="76">
        <f t="shared" si="2"/>
        <v>89232</v>
      </c>
      <c r="P11" s="76">
        <f t="shared" si="2"/>
        <v>2550</v>
      </c>
      <c r="Q11" s="76">
        <f t="shared" si="2"/>
        <v>86682</v>
      </c>
      <c r="R11" s="76">
        <f t="shared" si="2"/>
        <v>2773</v>
      </c>
      <c r="S11" s="78">
        <f t="shared" si="2"/>
        <v>697</v>
      </c>
    </row>
    <row r="12" spans="2:19" s="44" customFormat="1" ht="13.5" customHeight="1">
      <c r="B12" s="51" t="s">
        <v>744</v>
      </c>
      <c r="C12" s="420">
        <f aca="true" t="shared" si="3" ref="C12:S12">C16+C25+C29+C47+C48+C49+C50+C51</f>
        <v>187833</v>
      </c>
      <c r="D12" s="76">
        <f t="shared" si="3"/>
        <v>74859</v>
      </c>
      <c r="E12" s="76">
        <f t="shared" si="3"/>
        <v>4394</v>
      </c>
      <c r="F12" s="76">
        <f t="shared" si="3"/>
        <v>26115</v>
      </c>
      <c r="G12" s="78">
        <f t="shared" si="3"/>
        <v>82465</v>
      </c>
      <c r="H12" s="420">
        <f t="shared" si="3"/>
        <v>186084</v>
      </c>
      <c r="I12" s="76">
        <f t="shared" si="3"/>
        <v>180310</v>
      </c>
      <c r="J12" s="76">
        <f t="shared" si="3"/>
        <v>47245</v>
      </c>
      <c r="K12" s="76">
        <f t="shared" si="3"/>
        <v>133065</v>
      </c>
      <c r="L12" s="76">
        <f t="shared" si="3"/>
        <v>38274</v>
      </c>
      <c r="M12" s="76">
        <f t="shared" si="3"/>
        <v>37951</v>
      </c>
      <c r="N12" s="76">
        <f t="shared" si="3"/>
        <v>323</v>
      </c>
      <c r="O12" s="76">
        <f t="shared" si="3"/>
        <v>142036</v>
      </c>
      <c r="P12" s="76">
        <f t="shared" si="3"/>
        <v>9294</v>
      </c>
      <c r="Q12" s="76">
        <f t="shared" si="3"/>
        <v>132742</v>
      </c>
      <c r="R12" s="76">
        <f t="shared" si="3"/>
        <v>5774</v>
      </c>
      <c r="S12" s="78">
        <f t="shared" si="3"/>
        <v>1202</v>
      </c>
    </row>
    <row r="13" spans="2:19" s="44" customFormat="1" ht="13.5" customHeight="1">
      <c r="B13" s="51" t="s">
        <v>745</v>
      </c>
      <c r="C13" s="420">
        <f aca="true" t="shared" si="4" ref="C13:S13">C17+C18+C53+C54+C55+C56+C57+C58+C59+C60+C61+C62+C63+C64</f>
        <v>152678</v>
      </c>
      <c r="D13" s="76">
        <f t="shared" si="4"/>
        <v>84050</v>
      </c>
      <c r="E13" s="76">
        <f t="shared" si="4"/>
        <v>534</v>
      </c>
      <c r="F13" s="76">
        <f t="shared" si="4"/>
        <v>6994</v>
      </c>
      <c r="G13" s="78">
        <f t="shared" si="4"/>
        <v>61100</v>
      </c>
      <c r="H13" s="420">
        <f t="shared" si="4"/>
        <v>152364</v>
      </c>
      <c r="I13" s="76">
        <f t="shared" si="4"/>
        <v>145259</v>
      </c>
      <c r="J13" s="76">
        <f t="shared" si="4"/>
        <v>50289</v>
      </c>
      <c r="K13" s="76">
        <f t="shared" si="4"/>
        <v>94970</v>
      </c>
      <c r="L13" s="76">
        <f t="shared" si="4"/>
        <v>49298</v>
      </c>
      <c r="M13" s="76">
        <f t="shared" si="4"/>
        <v>49065</v>
      </c>
      <c r="N13" s="76">
        <f t="shared" si="4"/>
        <v>233</v>
      </c>
      <c r="O13" s="76">
        <f t="shared" si="4"/>
        <v>95961</v>
      </c>
      <c r="P13" s="76">
        <f t="shared" si="4"/>
        <v>1224</v>
      </c>
      <c r="Q13" s="76">
        <f t="shared" si="4"/>
        <v>94737</v>
      </c>
      <c r="R13" s="76">
        <f t="shared" si="4"/>
        <v>7105</v>
      </c>
      <c r="S13" s="78">
        <f t="shared" si="4"/>
        <v>221</v>
      </c>
    </row>
    <row r="14" spans="2:19" ht="6" customHeight="1">
      <c r="B14" s="53"/>
      <c r="C14" s="423"/>
      <c r="D14" s="424"/>
      <c r="E14" s="424"/>
      <c r="F14" s="424"/>
      <c r="G14" s="86"/>
      <c r="H14" s="423"/>
      <c r="I14" s="424"/>
      <c r="J14" s="424"/>
      <c r="K14" s="424"/>
      <c r="L14" s="424"/>
      <c r="M14" s="424"/>
      <c r="N14" s="424"/>
      <c r="O14" s="424"/>
      <c r="P14" s="424"/>
      <c r="Q14" s="424"/>
      <c r="R14" s="424"/>
      <c r="S14" s="86"/>
    </row>
    <row r="15" spans="2:19" ht="13.5" customHeight="1">
      <c r="B15" s="53" t="s">
        <v>746</v>
      </c>
      <c r="C15" s="423">
        <v>20845</v>
      </c>
      <c r="D15" s="424">
        <v>8077</v>
      </c>
      <c r="E15" s="424">
        <v>147</v>
      </c>
      <c r="F15" s="424">
        <v>1622</v>
      </c>
      <c r="G15" s="86">
        <v>10999</v>
      </c>
      <c r="H15" s="423">
        <v>20843</v>
      </c>
      <c r="I15" s="424">
        <v>20563</v>
      </c>
      <c r="J15" s="424">
        <v>6529</v>
      </c>
      <c r="K15" s="424">
        <v>14034</v>
      </c>
      <c r="L15" s="424">
        <v>5507</v>
      </c>
      <c r="M15" s="424">
        <v>5463</v>
      </c>
      <c r="N15" s="424">
        <v>44</v>
      </c>
      <c r="O15" s="424">
        <v>15056</v>
      </c>
      <c r="P15" s="424">
        <v>1066</v>
      </c>
      <c r="Q15" s="424">
        <v>13990</v>
      </c>
      <c r="R15" s="424">
        <v>280</v>
      </c>
      <c r="S15" s="86">
        <v>2</v>
      </c>
    </row>
    <row r="16" spans="2:19" ht="13.5" customHeight="1">
      <c r="B16" s="53" t="s">
        <v>747</v>
      </c>
      <c r="C16" s="423">
        <v>42128</v>
      </c>
      <c r="D16" s="424">
        <v>9869</v>
      </c>
      <c r="E16" s="424">
        <v>325</v>
      </c>
      <c r="F16" s="424">
        <v>2363</v>
      </c>
      <c r="G16" s="86">
        <v>29571</v>
      </c>
      <c r="H16" s="423">
        <v>41639</v>
      </c>
      <c r="I16" s="424">
        <v>40653</v>
      </c>
      <c r="J16" s="424">
        <v>12061</v>
      </c>
      <c r="K16" s="424">
        <v>28592</v>
      </c>
      <c r="L16" s="424">
        <v>8638</v>
      </c>
      <c r="M16" s="424">
        <v>8384</v>
      </c>
      <c r="N16" s="424">
        <v>254</v>
      </c>
      <c r="O16" s="424">
        <v>32015</v>
      </c>
      <c r="P16" s="424">
        <v>3677</v>
      </c>
      <c r="Q16" s="424">
        <v>28338</v>
      </c>
      <c r="R16" s="424">
        <v>986</v>
      </c>
      <c r="S16" s="86">
        <v>205</v>
      </c>
    </row>
    <row r="17" spans="2:19" ht="13.5" customHeight="1">
      <c r="B17" s="53" t="s">
        <v>748</v>
      </c>
      <c r="C17" s="423">
        <v>10252</v>
      </c>
      <c r="D17" s="424">
        <v>517</v>
      </c>
      <c r="E17" s="424">
        <v>259</v>
      </c>
      <c r="F17" s="424">
        <v>973</v>
      </c>
      <c r="G17" s="86">
        <v>8503</v>
      </c>
      <c r="H17" s="423">
        <v>10248</v>
      </c>
      <c r="I17" s="424">
        <v>9582</v>
      </c>
      <c r="J17" s="424">
        <v>6011</v>
      </c>
      <c r="K17" s="424">
        <v>3571</v>
      </c>
      <c r="L17" s="424">
        <v>6008</v>
      </c>
      <c r="M17" s="424">
        <v>5966</v>
      </c>
      <c r="N17" s="424">
        <v>42</v>
      </c>
      <c r="O17" s="424">
        <v>3574</v>
      </c>
      <c r="P17" s="424">
        <v>45</v>
      </c>
      <c r="Q17" s="424">
        <v>3529</v>
      </c>
      <c r="R17" s="424">
        <v>666</v>
      </c>
      <c r="S17" s="86">
        <v>1</v>
      </c>
    </row>
    <row r="18" spans="2:19" ht="13.5" customHeight="1">
      <c r="B18" s="53" t="s">
        <v>749</v>
      </c>
      <c r="C18" s="423">
        <v>2469</v>
      </c>
      <c r="D18" s="424">
        <v>505</v>
      </c>
      <c r="E18" s="424">
        <v>0</v>
      </c>
      <c r="F18" s="424">
        <v>265</v>
      </c>
      <c r="G18" s="86">
        <v>1699</v>
      </c>
      <c r="H18" s="423">
        <v>2453</v>
      </c>
      <c r="I18" s="424">
        <v>2194</v>
      </c>
      <c r="J18" s="424">
        <v>1967</v>
      </c>
      <c r="K18" s="424">
        <v>227</v>
      </c>
      <c r="L18" s="424">
        <v>1733</v>
      </c>
      <c r="M18" s="424">
        <v>1732</v>
      </c>
      <c r="N18" s="424">
        <v>1</v>
      </c>
      <c r="O18" s="424">
        <v>461</v>
      </c>
      <c r="P18" s="424">
        <v>235</v>
      </c>
      <c r="Q18" s="424">
        <v>226</v>
      </c>
      <c r="R18" s="424">
        <v>259</v>
      </c>
      <c r="S18" s="86">
        <v>3</v>
      </c>
    </row>
    <row r="19" spans="2:19" ht="6" customHeight="1">
      <c r="B19" s="53"/>
      <c r="C19" s="423"/>
      <c r="D19" s="424"/>
      <c r="E19" s="424"/>
      <c r="F19" s="424"/>
      <c r="G19" s="86"/>
      <c r="H19" s="423"/>
      <c r="I19" s="424"/>
      <c r="J19" s="424"/>
      <c r="K19" s="424"/>
      <c r="L19" s="424"/>
      <c r="M19" s="424"/>
      <c r="N19" s="424"/>
      <c r="O19" s="424"/>
      <c r="P19" s="424"/>
      <c r="Q19" s="424"/>
      <c r="R19" s="424"/>
      <c r="S19" s="86"/>
    </row>
    <row r="20" spans="2:19" ht="13.5" customHeight="1">
      <c r="B20" s="53" t="s">
        <v>750</v>
      </c>
      <c r="C20" s="423">
        <v>12559</v>
      </c>
      <c r="D20" s="424">
        <v>8002</v>
      </c>
      <c r="E20" s="424">
        <v>0</v>
      </c>
      <c r="F20" s="424">
        <v>267</v>
      </c>
      <c r="G20" s="86">
        <v>4290</v>
      </c>
      <c r="H20" s="423">
        <v>12475</v>
      </c>
      <c r="I20" s="424">
        <v>12234</v>
      </c>
      <c r="J20" s="424">
        <v>3617</v>
      </c>
      <c r="K20" s="424">
        <v>8617</v>
      </c>
      <c r="L20" s="424">
        <v>3425</v>
      </c>
      <c r="M20" s="424">
        <v>3420</v>
      </c>
      <c r="N20" s="424">
        <v>5</v>
      </c>
      <c r="O20" s="424">
        <v>8809</v>
      </c>
      <c r="P20" s="424">
        <v>197</v>
      </c>
      <c r="Q20" s="424">
        <v>8612</v>
      </c>
      <c r="R20" s="424">
        <v>241</v>
      </c>
      <c r="S20" s="86">
        <v>133</v>
      </c>
    </row>
    <row r="21" spans="2:19" ht="13.5" customHeight="1">
      <c r="B21" s="53" t="s">
        <v>751</v>
      </c>
      <c r="C21" s="423">
        <v>6948</v>
      </c>
      <c r="D21" s="424">
        <v>2238</v>
      </c>
      <c r="E21" s="424">
        <v>0</v>
      </c>
      <c r="F21" s="424">
        <v>1811</v>
      </c>
      <c r="G21" s="86">
        <v>2899</v>
      </c>
      <c r="H21" s="423">
        <v>6918</v>
      </c>
      <c r="I21" s="424">
        <v>6756</v>
      </c>
      <c r="J21" s="424">
        <v>2206</v>
      </c>
      <c r="K21" s="424">
        <v>4550</v>
      </c>
      <c r="L21" s="424">
        <v>1838</v>
      </c>
      <c r="M21" s="424">
        <v>1814</v>
      </c>
      <c r="N21" s="424">
        <v>24</v>
      </c>
      <c r="O21" s="424">
        <v>4918</v>
      </c>
      <c r="P21" s="424">
        <v>392</v>
      </c>
      <c r="Q21" s="424">
        <v>4526</v>
      </c>
      <c r="R21" s="424">
        <v>162</v>
      </c>
      <c r="S21" s="86">
        <v>30</v>
      </c>
    </row>
    <row r="22" spans="2:19" ht="13.5" customHeight="1">
      <c r="B22" s="53" t="s">
        <v>752</v>
      </c>
      <c r="C22" s="423">
        <v>16239</v>
      </c>
      <c r="D22" s="424">
        <v>4549</v>
      </c>
      <c r="E22" s="424">
        <v>383</v>
      </c>
      <c r="F22" s="424">
        <v>713</v>
      </c>
      <c r="G22" s="86">
        <v>10594</v>
      </c>
      <c r="H22" s="423">
        <v>16233</v>
      </c>
      <c r="I22" s="424">
        <v>15937</v>
      </c>
      <c r="J22" s="424">
        <v>6428</v>
      </c>
      <c r="K22" s="424">
        <v>9509</v>
      </c>
      <c r="L22" s="424">
        <v>5586</v>
      </c>
      <c r="M22" s="424">
        <v>5567</v>
      </c>
      <c r="N22" s="424">
        <v>19</v>
      </c>
      <c r="O22" s="424">
        <v>10351</v>
      </c>
      <c r="P22" s="424">
        <v>861</v>
      </c>
      <c r="Q22" s="424">
        <v>9490</v>
      </c>
      <c r="R22" s="424">
        <v>296</v>
      </c>
      <c r="S22" s="86">
        <v>6</v>
      </c>
    </row>
    <row r="23" spans="2:19" ht="13.5" customHeight="1">
      <c r="B23" s="53" t="s">
        <v>753</v>
      </c>
      <c r="C23" s="423">
        <v>10812</v>
      </c>
      <c r="D23" s="424">
        <v>4265</v>
      </c>
      <c r="E23" s="424">
        <v>73</v>
      </c>
      <c r="F23" s="424">
        <v>873</v>
      </c>
      <c r="G23" s="86">
        <v>5601</v>
      </c>
      <c r="H23" s="423">
        <v>10768</v>
      </c>
      <c r="I23" s="424">
        <v>10486</v>
      </c>
      <c r="J23" s="424">
        <v>3760</v>
      </c>
      <c r="K23" s="424">
        <v>6726</v>
      </c>
      <c r="L23" s="424">
        <v>3517</v>
      </c>
      <c r="M23" s="424">
        <v>3464</v>
      </c>
      <c r="N23" s="424">
        <v>53</v>
      </c>
      <c r="O23" s="424">
        <v>6969</v>
      </c>
      <c r="P23" s="424">
        <v>296</v>
      </c>
      <c r="Q23" s="424">
        <v>6673</v>
      </c>
      <c r="R23" s="424">
        <v>282</v>
      </c>
      <c r="S23" s="86">
        <v>31</v>
      </c>
    </row>
    <row r="24" spans="2:19" ht="6" customHeight="1">
      <c r="B24" s="53"/>
      <c r="C24" s="423"/>
      <c r="D24" s="424"/>
      <c r="E24" s="424"/>
      <c r="F24" s="424"/>
      <c r="G24" s="86"/>
      <c r="H24" s="423"/>
      <c r="I24" s="424"/>
      <c r="J24" s="424"/>
      <c r="K24" s="424"/>
      <c r="L24" s="424"/>
      <c r="M24" s="424"/>
      <c r="N24" s="424"/>
      <c r="O24" s="424"/>
      <c r="P24" s="424"/>
      <c r="Q24" s="424"/>
      <c r="R24" s="424"/>
      <c r="S24" s="86"/>
    </row>
    <row r="25" spans="2:19" ht="13.5" customHeight="1">
      <c r="B25" s="53" t="s">
        <v>754</v>
      </c>
      <c r="C25" s="423">
        <v>14003</v>
      </c>
      <c r="D25" s="424">
        <v>8305</v>
      </c>
      <c r="E25" s="424">
        <v>98</v>
      </c>
      <c r="F25" s="424">
        <v>280</v>
      </c>
      <c r="G25" s="86">
        <v>5320</v>
      </c>
      <c r="H25" s="423">
        <v>13743</v>
      </c>
      <c r="I25" s="424">
        <v>13502</v>
      </c>
      <c r="J25" s="424">
        <v>2233</v>
      </c>
      <c r="K25" s="424">
        <v>11269</v>
      </c>
      <c r="L25" s="424">
        <v>1791</v>
      </c>
      <c r="M25" s="424">
        <v>1780</v>
      </c>
      <c r="N25" s="424">
        <v>11</v>
      </c>
      <c r="O25" s="424">
        <v>11711</v>
      </c>
      <c r="P25" s="424">
        <v>453</v>
      </c>
      <c r="Q25" s="424">
        <v>11258</v>
      </c>
      <c r="R25" s="424">
        <v>241</v>
      </c>
      <c r="S25" s="86">
        <v>253</v>
      </c>
    </row>
    <row r="26" spans="2:19" ht="13.5" customHeight="1">
      <c r="B26" s="53" t="s">
        <v>755</v>
      </c>
      <c r="C26" s="423">
        <v>3771</v>
      </c>
      <c r="D26" s="424">
        <v>223</v>
      </c>
      <c r="E26" s="424">
        <v>111</v>
      </c>
      <c r="F26" s="424">
        <v>567</v>
      </c>
      <c r="G26" s="86">
        <v>2870</v>
      </c>
      <c r="H26" s="423">
        <v>3771</v>
      </c>
      <c r="I26" s="424">
        <v>3671</v>
      </c>
      <c r="J26" s="424">
        <v>1431</v>
      </c>
      <c r="K26" s="424">
        <v>2240</v>
      </c>
      <c r="L26" s="424">
        <v>1306</v>
      </c>
      <c r="M26" s="424">
        <v>1265</v>
      </c>
      <c r="N26" s="424">
        <v>41</v>
      </c>
      <c r="O26" s="424">
        <v>2365</v>
      </c>
      <c r="P26" s="424">
        <v>166</v>
      </c>
      <c r="Q26" s="424">
        <v>2199</v>
      </c>
      <c r="R26" s="424">
        <v>100</v>
      </c>
      <c r="S26" s="86">
        <v>0</v>
      </c>
    </row>
    <row r="27" spans="2:19" ht="13.5" customHeight="1">
      <c r="B27" s="53" t="s">
        <v>756</v>
      </c>
      <c r="C27" s="423">
        <v>13261</v>
      </c>
      <c r="D27" s="424">
        <v>2988</v>
      </c>
      <c r="E27" s="424">
        <v>291</v>
      </c>
      <c r="F27" s="424">
        <v>1335</v>
      </c>
      <c r="G27" s="86">
        <v>8647</v>
      </c>
      <c r="H27" s="423">
        <v>13261</v>
      </c>
      <c r="I27" s="424">
        <v>13015</v>
      </c>
      <c r="J27" s="424">
        <v>3339</v>
      </c>
      <c r="K27" s="424">
        <v>9676</v>
      </c>
      <c r="L27" s="424">
        <v>2838</v>
      </c>
      <c r="M27" s="424">
        <v>2814</v>
      </c>
      <c r="N27" s="424">
        <v>24</v>
      </c>
      <c r="O27" s="424">
        <v>10177</v>
      </c>
      <c r="P27" s="424">
        <v>525</v>
      </c>
      <c r="Q27" s="424">
        <v>9652</v>
      </c>
      <c r="R27" s="424">
        <v>246</v>
      </c>
      <c r="S27" s="86">
        <v>0</v>
      </c>
    </row>
    <row r="28" spans="2:19" ht="13.5" customHeight="1">
      <c r="B28" s="53" t="s">
        <v>757</v>
      </c>
      <c r="C28" s="423">
        <v>25961</v>
      </c>
      <c r="D28" s="424">
        <v>15747</v>
      </c>
      <c r="E28" s="424">
        <v>132</v>
      </c>
      <c r="F28" s="424">
        <v>1039</v>
      </c>
      <c r="G28" s="86">
        <v>9043</v>
      </c>
      <c r="H28" s="423">
        <v>25945</v>
      </c>
      <c r="I28" s="424">
        <v>25721</v>
      </c>
      <c r="J28" s="424">
        <v>8145</v>
      </c>
      <c r="K28" s="424">
        <v>17576</v>
      </c>
      <c r="L28" s="424">
        <v>7899</v>
      </c>
      <c r="M28" s="424">
        <v>7872</v>
      </c>
      <c r="N28" s="424">
        <v>27</v>
      </c>
      <c r="O28" s="424">
        <v>17822</v>
      </c>
      <c r="P28" s="424">
        <v>273</v>
      </c>
      <c r="Q28" s="424">
        <v>17549</v>
      </c>
      <c r="R28" s="424">
        <v>224</v>
      </c>
      <c r="S28" s="86">
        <v>16</v>
      </c>
    </row>
    <row r="29" spans="2:19" ht="13.5" customHeight="1">
      <c r="B29" s="53" t="s">
        <v>758</v>
      </c>
      <c r="C29" s="423">
        <v>9477</v>
      </c>
      <c r="D29" s="424">
        <v>409</v>
      </c>
      <c r="E29" s="424">
        <v>238</v>
      </c>
      <c r="F29" s="424">
        <v>1657</v>
      </c>
      <c r="G29" s="86">
        <v>7173</v>
      </c>
      <c r="H29" s="423">
        <v>9475</v>
      </c>
      <c r="I29" s="424">
        <v>9208</v>
      </c>
      <c r="J29" s="424">
        <v>4555</v>
      </c>
      <c r="K29" s="424">
        <v>4653</v>
      </c>
      <c r="L29" s="424">
        <v>3934</v>
      </c>
      <c r="M29" s="424">
        <v>3920</v>
      </c>
      <c r="N29" s="424">
        <v>14</v>
      </c>
      <c r="O29" s="424">
        <v>5274</v>
      </c>
      <c r="P29" s="424">
        <v>635</v>
      </c>
      <c r="Q29" s="424">
        <v>4639</v>
      </c>
      <c r="R29" s="424">
        <v>267</v>
      </c>
      <c r="S29" s="86">
        <v>0</v>
      </c>
    </row>
    <row r="30" spans="2:19" ht="6" customHeight="1">
      <c r="B30" s="53"/>
      <c r="C30" s="423"/>
      <c r="D30" s="424"/>
      <c r="E30" s="424"/>
      <c r="F30" s="424"/>
      <c r="G30" s="86"/>
      <c r="H30" s="423"/>
      <c r="I30" s="424"/>
      <c r="J30" s="424"/>
      <c r="K30" s="424"/>
      <c r="L30" s="424"/>
      <c r="M30" s="424"/>
      <c r="N30" s="424"/>
      <c r="O30" s="424"/>
      <c r="P30" s="424"/>
      <c r="Q30" s="424"/>
      <c r="R30" s="424"/>
      <c r="S30" s="86"/>
    </row>
    <row r="31" spans="2:19" ht="13.5" customHeight="1">
      <c r="B31" s="53" t="s">
        <v>759</v>
      </c>
      <c r="C31" s="423">
        <v>3379</v>
      </c>
      <c r="D31" s="424">
        <v>289</v>
      </c>
      <c r="E31" s="424">
        <v>0</v>
      </c>
      <c r="F31" s="424">
        <v>303</v>
      </c>
      <c r="G31" s="86">
        <v>2787</v>
      </c>
      <c r="H31" s="423">
        <v>3328</v>
      </c>
      <c r="I31" s="424">
        <v>3202</v>
      </c>
      <c r="J31" s="424">
        <v>1620</v>
      </c>
      <c r="K31" s="424">
        <v>1582</v>
      </c>
      <c r="L31" s="424">
        <v>1542</v>
      </c>
      <c r="M31" s="424">
        <v>1515</v>
      </c>
      <c r="N31" s="424">
        <v>27</v>
      </c>
      <c r="O31" s="424">
        <v>1660</v>
      </c>
      <c r="P31" s="424">
        <v>105</v>
      </c>
      <c r="Q31" s="424">
        <v>1555</v>
      </c>
      <c r="R31" s="424">
        <v>126</v>
      </c>
      <c r="S31" s="86">
        <v>51</v>
      </c>
    </row>
    <row r="32" spans="2:19" ht="13.5" customHeight="1">
      <c r="B32" s="53" t="s">
        <v>760</v>
      </c>
      <c r="C32" s="423">
        <v>1002</v>
      </c>
      <c r="D32" s="424">
        <v>0</v>
      </c>
      <c r="E32" s="424">
        <v>0</v>
      </c>
      <c r="F32" s="424">
        <v>26</v>
      </c>
      <c r="G32" s="86">
        <v>976</v>
      </c>
      <c r="H32" s="423">
        <v>1002</v>
      </c>
      <c r="I32" s="424">
        <v>953</v>
      </c>
      <c r="J32" s="424">
        <v>412</v>
      </c>
      <c r="K32" s="424">
        <v>541</v>
      </c>
      <c r="L32" s="424">
        <v>307</v>
      </c>
      <c r="M32" s="424">
        <v>304</v>
      </c>
      <c r="N32" s="424">
        <v>3</v>
      </c>
      <c r="O32" s="424">
        <v>646</v>
      </c>
      <c r="P32" s="424">
        <v>108</v>
      </c>
      <c r="Q32" s="424">
        <v>538</v>
      </c>
      <c r="R32" s="424">
        <v>49</v>
      </c>
      <c r="S32" s="86">
        <v>0</v>
      </c>
    </row>
    <row r="33" spans="2:19" ht="13.5" customHeight="1">
      <c r="B33" s="53" t="s">
        <v>761</v>
      </c>
      <c r="C33" s="423">
        <v>1405</v>
      </c>
      <c r="D33" s="424">
        <v>0</v>
      </c>
      <c r="E33" s="424">
        <v>0</v>
      </c>
      <c r="F33" s="424">
        <v>118</v>
      </c>
      <c r="G33" s="86">
        <v>1287</v>
      </c>
      <c r="H33" s="423">
        <v>1405</v>
      </c>
      <c r="I33" s="424">
        <v>1364</v>
      </c>
      <c r="J33" s="424">
        <v>787</v>
      </c>
      <c r="K33" s="424">
        <v>577</v>
      </c>
      <c r="L33" s="424">
        <v>338</v>
      </c>
      <c r="M33" s="424">
        <v>334</v>
      </c>
      <c r="N33" s="424">
        <v>4</v>
      </c>
      <c r="O33" s="424">
        <v>1026</v>
      </c>
      <c r="P33" s="424">
        <v>453</v>
      </c>
      <c r="Q33" s="424">
        <v>573</v>
      </c>
      <c r="R33" s="424">
        <v>41</v>
      </c>
      <c r="S33" s="86">
        <v>0</v>
      </c>
    </row>
    <row r="34" spans="2:19" ht="13.5" customHeight="1">
      <c r="B34" s="53" t="s">
        <v>762</v>
      </c>
      <c r="C34" s="423">
        <v>32511</v>
      </c>
      <c r="D34" s="424">
        <v>19294</v>
      </c>
      <c r="E34" s="424">
        <v>27</v>
      </c>
      <c r="F34" s="424">
        <v>1362</v>
      </c>
      <c r="G34" s="86">
        <v>11828</v>
      </c>
      <c r="H34" s="423">
        <v>32505</v>
      </c>
      <c r="I34" s="424">
        <v>31498</v>
      </c>
      <c r="J34" s="424">
        <v>7883</v>
      </c>
      <c r="K34" s="424">
        <v>23615</v>
      </c>
      <c r="L34" s="424">
        <v>7536</v>
      </c>
      <c r="M34" s="424">
        <v>7513</v>
      </c>
      <c r="N34" s="424">
        <v>23</v>
      </c>
      <c r="O34" s="424">
        <v>23962</v>
      </c>
      <c r="P34" s="424">
        <v>370</v>
      </c>
      <c r="Q34" s="424">
        <v>23592</v>
      </c>
      <c r="R34" s="424">
        <v>1133</v>
      </c>
      <c r="S34" s="86">
        <v>6</v>
      </c>
    </row>
    <row r="35" spans="2:19" ht="13.5" customHeight="1">
      <c r="B35" s="53" t="s">
        <v>763</v>
      </c>
      <c r="C35" s="423">
        <v>14350</v>
      </c>
      <c r="D35" s="424">
        <v>8464</v>
      </c>
      <c r="E35" s="424">
        <v>38</v>
      </c>
      <c r="F35" s="424">
        <v>453</v>
      </c>
      <c r="G35" s="86">
        <v>5395</v>
      </c>
      <c r="H35" s="423">
        <v>14350</v>
      </c>
      <c r="I35" s="424">
        <v>14161</v>
      </c>
      <c r="J35" s="424">
        <v>3667</v>
      </c>
      <c r="K35" s="424">
        <v>10494</v>
      </c>
      <c r="L35" s="424">
        <v>3072</v>
      </c>
      <c r="M35" s="424">
        <v>3043</v>
      </c>
      <c r="N35" s="424">
        <v>29</v>
      </c>
      <c r="O35" s="424">
        <v>11089</v>
      </c>
      <c r="P35" s="424">
        <v>624</v>
      </c>
      <c r="Q35" s="424">
        <v>10465</v>
      </c>
      <c r="R35" s="424">
        <v>189</v>
      </c>
      <c r="S35" s="86">
        <v>0</v>
      </c>
    </row>
    <row r="36" spans="2:19" ht="13.5" customHeight="1">
      <c r="B36" s="53" t="s">
        <v>764</v>
      </c>
      <c r="C36" s="423">
        <v>12125</v>
      </c>
      <c r="D36" s="424">
        <v>4292</v>
      </c>
      <c r="E36" s="424">
        <v>4</v>
      </c>
      <c r="F36" s="424">
        <v>305</v>
      </c>
      <c r="G36" s="86">
        <v>7524</v>
      </c>
      <c r="H36" s="423">
        <v>12125</v>
      </c>
      <c r="I36" s="424">
        <v>11771</v>
      </c>
      <c r="J36" s="424">
        <v>4440</v>
      </c>
      <c r="K36" s="424">
        <v>7331</v>
      </c>
      <c r="L36" s="424">
        <v>4197</v>
      </c>
      <c r="M36" s="424">
        <v>4173</v>
      </c>
      <c r="N36" s="424">
        <v>24</v>
      </c>
      <c r="O36" s="424">
        <v>7574</v>
      </c>
      <c r="P36" s="424">
        <v>267</v>
      </c>
      <c r="Q36" s="424">
        <v>7307</v>
      </c>
      <c r="R36" s="424">
        <v>354</v>
      </c>
      <c r="S36" s="86">
        <v>0</v>
      </c>
    </row>
    <row r="37" spans="2:19" ht="13.5" customHeight="1">
      <c r="B37" s="53" t="s">
        <v>765</v>
      </c>
      <c r="C37" s="423">
        <v>4159</v>
      </c>
      <c r="D37" s="424">
        <v>1314</v>
      </c>
      <c r="E37" s="424">
        <v>17</v>
      </c>
      <c r="F37" s="424">
        <v>227</v>
      </c>
      <c r="G37" s="86">
        <v>2601</v>
      </c>
      <c r="H37" s="423">
        <v>4158</v>
      </c>
      <c r="I37" s="424">
        <v>3988</v>
      </c>
      <c r="J37" s="424">
        <v>1285</v>
      </c>
      <c r="K37" s="424">
        <v>2703</v>
      </c>
      <c r="L37" s="424">
        <v>1260</v>
      </c>
      <c r="M37" s="424">
        <v>1256</v>
      </c>
      <c r="N37" s="424">
        <v>4</v>
      </c>
      <c r="O37" s="424">
        <v>2728</v>
      </c>
      <c r="P37" s="424">
        <v>29</v>
      </c>
      <c r="Q37" s="424">
        <v>2699</v>
      </c>
      <c r="R37" s="424">
        <v>170</v>
      </c>
      <c r="S37" s="86">
        <v>1</v>
      </c>
    </row>
    <row r="38" spans="2:19" ht="6" customHeight="1">
      <c r="B38" s="53"/>
      <c r="C38" s="423"/>
      <c r="D38" s="424"/>
      <c r="E38" s="424"/>
      <c r="F38" s="424"/>
      <c r="G38" s="86"/>
      <c r="H38" s="423"/>
      <c r="I38" s="424"/>
      <c r="J38" s="424"/>
      <c r="K38" s="424"/>
      <c r="L38" s="424"/>
      <c r="M38" s="424"/>
      <c r="N38" s="424"/>
      <c r="O38" s="424"/>
      <c r="P38" s="424"/>
      <c r="Q38" s="424"/>
      <c r="R38" s="424"/>
      <c r="S38" s="86"/>
    </row>
    <row r="39" spans="2:19" ht="13.5" customHeight="1">
      <c r="B39" s="53" t="s">
        <v>766</v>
      </c>
      <c r="C39" s="423">
        <v>12581</v>
      </c>
      <c r="D39" s="424">
        <v>6827</v>
      </c>
      <c r="E39" s="424">
        <v>0</v>
      </c>
      <c r="F39" s="424">
        <v>49</v>
      </c>
      <c r="G39" s="86">
        <v>5705</v>
      </c>
      <c r="H39" s="423">
        <v>12569</v>
      </c>
      <c r="I39" s="424">
        <v>12295</v>
      </c>
      <c r="J39" s="424">
        <v>5199</v>
      </c>
      <c r="K39" s="424">
        <v>7096</v>
      </c>
      <c r="L39" s="424">
        <v>4952</v>
      </c>
      <c r="M39" s="424">
        <v>4942</v>
      </c>
      <c r="N39" s="424">
        <v>10</v>
      </c>
      <c r="O39" s="424">
        <v>7343</v>
      </c>
      <c r="P39" s="424">
        <v>257</v>
      </c>
      <c r="Q39" s="424">
        <v>7086</v>
      </c>
      <c r="R39" s="424">
        <v>274</v>
      </c>
      <c r="S39" s="86">
        <v>12</v>
      </c>
    </row>
    <row r="40" spans="2:19" ht="13.5" customHeight="1">
      <c r="B40" s="53" t="s">
        <v>767</v>
      </c>
      <c r="C40" s="423">
        <v>26243</v>
      </c>
      <c r="D40" s="424">
        <v>20807</v>
      </c>
      <c r="E40" s="424">
        <v>0</v>
      </c>
      <c r="F40" s="424">
        <v>122</v>
      </c>
      <c r="G40" s="86">
        <v>5314</v>
      </c>
      <c r="H40" s="423">
        <v>26212</v>
      </c>
      <c r="I40" s="424">
        <v>25862</v>
      </c>
      <c r="J40" s="424">
        <v>9999</v>
      </c>
      <c r="K40" s="424">
        <v>15863</v>
      </c>
      <c r="L40" s="424">
        <v>9831</v>
      </c>
      <c r="M40" s="424">
        <v>9782</v>
      </c>
      <c r="N40" s="424">
        <v>49</v>
      </c>
      <c r="O40" s="424">
        <v>16031</v>
      </c>
      <c r="P40" s="424">
        <v>217</v>
      </c>
      <c r="Q40" s="424">
        <v>15814</v>
      </c>
      <c r="R40" s="424">
        <v>350</v>
      </c>
      <c r="S40" s="86">
        <v>32</v>
      </c>
    </row>
    <row r="41" spans="2:19" ht="13.5" customHeight="1">
      <c r="B41" s="53" t="s">
        <v>768</v>
      </c>
      <c r="C41" s="423">
        <v>8399</v>
      </c>
      <c r="D41" s="424">
        <v>5013</v>
      </c>
      <c r="E41" s="424">
        <v>0</v>
      </c>
      <c r="F41" s="424">
        <v>386</v>
      </c>
      <c r="G41" s="86">
        <v>3000</v>
      </c>
      <c r="H41" s="423">
        <v>8374</v>
      </c>
      <c r="I41" s="424">
        <v>8102</v>
      </c>
      <c r="J41" s="424">
        <v>2989</v>
      </c>
      <c r="K41" s="424">
        <v>5113</v>
      </c>
      <c r="L41" s="424">
        <v>2829</v>
      </c>
      <c r="M41" s="424">
        <v>2806</v>
      </c>
      <c r="N41" s="424">
        <v>23</v>
      </c>
      <c r="O41" s="424">
        <v>5273</v>
      </c>
      <c r="P41" s="424">
        <v>183</v>
      </c>
      <c r="Q41" s="424">
        <v>5090</v>
      </c>
      <c r="R41" s="424">
        <v>272</v>
      </c>
      <c r="S41" s="86">
        <v>25</v>
      </c>
    </row>
    <row r="42" spans="2:19" ht="13.5" customHeight="1">
      <c r="B42" s="53" t="s">
        <v>769</v>
      </c>
      <c r="C42" s="423">
        <v>32482</v>
      </c>
      <c r="D42" s="424">
        <v>25884</v>
      </c>
      <c r="E42" s="424">
        <v>0</v>
      </c>
      <c r="F42" s="424">
        <v>737</v>
      </c>
      <c r="G42" s="86">
        <v>5861</v>
      </c>
      <c r="H42" s="423">
        <v>32440</v>
      </c>
      <c r="I42" s="424">
        <v>31904</v>
      </c>
      <c r="J42" s="424">
        <v>13202</v>
      </c>
      <c r="K42" s="424">
        <v>18702</v>
      </c>
      <c r="L42" s="424">
        <v>12078</v>
      </c>
      <c r="M42" s="424">
        <v>12036</v>
      </c>
      <c r="N42" s="424">
        <v>42</v>
      </c>
      <c r="O42" s="424">
        <v>19826</v>
      </c>
      <c r="P42" s="424">
        <v>1166</v>
      </c>
      <c r="Q42" s="424">
        <v>18660</v>
      </c>
      <c r="R42" s="424">
        <v>536</v>
      </c>
      <c r="S42" s="86">
        <v>42</v>
      </c>
    </row>
    <row r="43" spans="2:19" ht="13.5" customHeight="1">
      <c r="B43" s="53" t="s">
        <v>770</v>
      </c>
      <c r="C43" s="423">
        <v>17499</v>
      </c>
      <c r="D43" s="424">
        <v>14776</v>
      </c>
      <c r="E43" s="424">
        <v>0</v>
      </c>
      <c r="F43" s="424">
        <v>796</v>
      </c>
      <c r="G43" s="86">
        <v>1927</v>
      </c>
      <c r="H43" s="423">
        <v>17464</v>
      </c>
      <c r="I43" s="424">
        <v>16901</v>
      </c>
      <c r="J43" s="424">
        <v>2720</v>
      </c>
      <c r="K43" s="424">
        <v>14181</v>
      </c>
      <c r="L43" s="424">
        <v>2629</v>
      </c>
      <c r="M43" s="424">
        <v>2627</v>
      </c>
      <c r="N43" s="424">
        <v>2</v>
      </c>
      <c r="O43" s="424">
        <v>14272</v>
      </c>
      <c r="P43" s="424">
        <v>93</v>
      </c>
      <c r="Q43" s="424">
        <v>14179</v>
      </c>
      <c r="R43" s="424">
        <v>563</v>
      </c>
      <c r="S43" s="86">
        <v>35</v>
      </c>
    </row>
    <row r="44" spans="2:19" ht="13.5" customHeight="1">
      <c r="B44" s="53" t="s">
        <v>771</v>
      </c>
      <c r="C44" s="423">
        <v>8158</v>
      </c>
      <c r="D44" s="424">
        <v>5048</v>
      </c>
      <c r="E44" s="424">
        <v>0</v>
      </c>
      <c r="F44" s="424">
        <v>132</v>
      </c>
      <c r="G44" s="86">
        <v>2978</v>
      </c>
      <c r="H44" s="423">
        <v>7983</v>
      </c>
      <c r="I44" s="424">
        <v>7846</v>
      </c>
      <c r="J44" s="424">
        <v>3988</v>
      </c>
      <c r="K44" s="424">
        <v>3858</v>
      </c>
      <c r="L44" s="424">
        <v>3920</v>
      </c>
      <c r="M44" s="424">
        <v>3912</v>
      </c>
      <c r="N44" s="424">
        <v>8</v>
      </c>
      <c r="O44" s="424">
        <v>3926</v>
      </c>
      <c r="P44" s="424">
        <v>76</v>
      </c>
      <c r="Q44" s="424">
        <v>3850</v>
      </c>
      <c r="R44" s="424">
        <v>137</v>
      </c>
      <c r="S44" s="86">
        <v>175</v>
      </c>
    </row>
    <row r="45" spans="2:19" ht="13.5" customHeight="1">
      <c r="B45" s="53" t="s">
        <v>772</v>
      </c>
      <c r="C45" s="423">
        <v>21365</v>
      </c>
      <c r="D45" s="424">
        <v>17450</v>
      </c>
      <c r="E45" s="424">
        <v>6</v>
      </c>
      <c r="F45" s="424">
        <v>483</v>
      </c>
      <c r="G45" s="86">
        <v>3426</v>
      </c>
      <c r="H45" s="423">
        <v>21122</v>
      </c>
      <c r="I45" s="424">
        <v>20722</v>
      </c>
      <c r="J45" s="424">
        <v>7297</v>
      </c>
      <c r="K45" s="424">
        <v>13425</v>
      </c>
      <c r="L45" s="424">
        <v>6970</v>
      </c>
      <c r="M45" s="424">
        <v>6936</v>
      </c>
      <c r="N45" s="424">
        <v>34</v>
      </c>
      <c r="O45" s="424">
        <v>13752</v>
      </c>
      <c r="P45" s="424">
        <v>361</v>
      </c>
      <c r="Q45" s="424">
        <v>13391</v>
      </c>
      <c r="R45" s="424">
        <v>400</v>
      </c>
      <c r="S45" s="86">
        <v>243</v>
      </c>
    </row>
    <row r="46" spans="2:19" ht="6" customHeight="1">
      <c r="B46" s="53"/>
      <c r="C46" s="423"/>
      <c r="D46" s="424"/>
      <c r="E46" s="424"/>
      <c r="F46" s="424"/>
      <c r="G46" s="86"/>
      <c r="H46" s="423"/>
      <c r="I46" s="424"/>
      <c r="J46" s="424"/>
      <c r="K46" s="424"/>
      <c r="L46" s="424"/>
      <c r="M46" s="424"/>
      <c r="N46" s="424"/>
      <c r="O46" s="424"/>
      <c r="P46" s="424"/>
      <c r="Q46" s="424"/>
      <c r="R46" s="424"/>
      <c r="S46" s="86"/>
    </row>
    <row r="47" spans="2:19" ht="13.5" customHeight="1">
      <c r="B47" s="53" t="s">
        <v>773</v>
      </c>
      <c r="C47" s="423">
        <v>10299</v>
      </c>
      <c r="D47" s="424">
        <v>1712</v>
      </c>
      <c r="E47" s="424">
        <v>328</v>
      </c>
      <c r="F47" s="424">
        <v>2356</v>
      </c>
      <c r="G47" s="86">
        <v>5903</v>
      </c>
      <c r="H47" s="423">
        <v>10154</v>
      </c>
      <c r="I47" s="424">
        <v>9997</v>
      </c>
      <c r="J47" s="424">
        <v>3960</v>
      </c>
      <c r="K47" s="424">
        <v>6037</v>
      </c>
      <c r="L47" s="424">
        <v>2970</v>
      </c>
      <c r="M47" s="424">
        <v>2966</v>
      </c>
      <c r="N47" s="424">
        <v>4</v>
      </c>
      <c r="O47" s="424">
        <v>7027</v>
      </c>
      <c r="P47" s="424">
        <v>994</v>
      </c>
      <c r="Q47" s="424">
        <v>6033</v>
      </c>
      <c r="R47" s="424">
        <v>157</v>
      </c>
      <c r="S47" s="86">
        <v>0</v>
      </c>
    </row>
    <row r="48" spans="2:19" ht="13.5" customHeight="1">
      <c r="B48" s="53" t="s">
        <v>774</v>
      </c>
      <c r="C48" s="423">
        <v>7936</v>
      </c>
      <c r="D48" s="424">
        <v>267</v>
      </c>
      <c r="E48" s="424">
        <v>410</v>
      </c>
      <c r="F48" s="424">
        <v>680</v>
      </c>
      <c r="G48" s="86">
        <v>6579</v>
      </c>
      <c r="H48" s="423">
        <v>7857</v>
      </c>
      <c r="I48" s="424">
        <v>7683</v>
      </c>
      <c r="J48" s="424">
        <v>2619</v>
      </c>
      <c r="K48" s="424">
        <v>5064</v>
      </c>
      <c r="L48" s="424">
        <v>1408</v>
      </c>
      <c r="M48" s="424">
        <v>1408</v>
      </c>
      <c r="N48" s="424">
        <v>0</v>
      </c>
      <c r="O48" s="424">
        <v>6275</v>
      </c>
      <c r="P48" s="424">
        <v>1211</v>
      </c>
      <c r="Q48" s="424">
        <v>5064</v>
      </c>
      <c r="R48" s="424">
        <v>174</v>
      </c>
      <c r="S48" s="86">
        <v>52</v>
      </c>
    </row>
    <row r="49" spans="2:19" ht="13.5" customHeight="1">
      <c r="B49" s="53" t="s">
        <v>775</v>
      </c>
      <c r="C49" s="423">
        <v>66293</v>
      </c>
      <c r="D49" s="424">
        <v>47254</v>
      </c>
      <c r="E49" s="424">
        <v>225</v>
      </c>
      <c r="F49" s="424">
        <v>7716</v>
      </c>
      <c r="G49" s="86">
        <v>11098</v>
      </c>
      <c r="H49" s="423">
        <v>65676</v>
      </c>
      <c r="I49" s="424">
        <v>63117</v>
      </c>
      <c r="J49" s="424">
        <v>11410</v>
      </c>
      <c r="K49" s="424">
        <v>51707</v>
      </c>
      <c r="L49" s="424">
        <v>9741</v>
      </c>
      <c r="M49" s="424">
        <v>9716</v>
      </c>
      <c r="N49" s="424">
        <v>25</v>
      </c>
      <c r="O49" s="424">
        <v>53376</v>
      </c>
      <c r="P49" s="424">
        <v>1694</v>
      </c>
      <c r="Q49" s="424">
        <v>51682</v>
      </c>
      <c r="R49" s="424">
        <v>2559</v>
      </c>
      <c r="S49" s="86">
        <v>512</v>
      </c>
    </row>
    <row r="50" spans="2:19" ht="13.5" customHeight="1">
      <c r="B50" s="53" t="s">
        <v>776</v>
      </c>
      <c r="C50" s="423">
        <v>10315</v>
      </c>
      <c r="D50" s="424">
        <v>884</v>
      </c>
      <c r="E50" s="424">
        <v>944</v>
      </c>
      <c r="F50" s="424">
        <v>1717</v>
      </c>
      <c r="G50" s="86">
        <v>6770</v>
      </c>
      <c r="H50" s="423">
        <v>10247</v>
      </c>
      <c r="I50" s="424">
        <v>10002</v>
      </c>
      <c r="J50" s="424">
        <v>5445</v>
      </c>
      <c r="K50" s="424">
        <v>4557</v>
      </c>
      <c r="L50" s="424">
        <v>5264</v>
      </c>
      <c r="M50" s="424">
        <v>5258</v>
      </c>
      <c r="N50" s="424">
        <v>6</v>
      </c>
      <c r="O50" s="424">
        <v>4738</v>
      </c>
      <c r="P50" s="424">
        <v>187</v>
      </c>
      <c r="Q50" s="424">
        <v>4551</v>
      </c>
      <c r="R50" s="424">
        <v>245</v>
      </c>
      <c r="S50" s="86">
        <v>155</v>
      </c>
    </row>
    <row r="51" spans="2:19" ht="13.5" customHeight="1">
      <c r="B51" s="53" t="s">
        <v>777</v>
      </c>
      <c r="C51" s="423">
        <v>27382</v>
      </c>
      <c r="D51" s="424">
        <v>6159</v>
      </c>
      <c r="E51" s="424">
        <v>1826</v>
      </c>
      <c r="F51" s="424">
        <v>9346</v>
      </c>
      <c r="G51" s="86">
        <v>10051</v>
      </c>
      <c r="H51" s="423">
        <v>27293</v>
      </c>
      <c r="I51" s="424">
        <v>26148</v>
      </c>
      <c r="J51" s="424">
        <v>4962</v>
      </c>
      <c r="K51" s="424">
        <v>21186</v>
      </c>
      <c r="L51" s="424">
        <v>4528</v>
      </c>
      <c r="M51" s="424">
        <v>4519</v>
      </c>
      <c r="N51" s="424">
        <v>9</v>
      </c>
      <c r="O51" s="424">
        <v>21620</v>
      </c>
      <c r="P51" s="424">
        <v>443</v>
      </c>
      <c r="Q51" s="424">
        <v>21177</v>
      </c>
      <c r="R51" s="424">
        <v>1145</v>
      </c>
      <c r="S51" s="86">
        <v>25</v>
      </c>
    </row>
    <row r="52" spans="2:19" ht="6" customHeight="1">
      <c r="B52" s="53"/>
      <c r="C52" s="423"/>
      <c r="D52" s="424"/>
      <c r="E52" s="424"/>
      <c r="F52" s="424"/>
      <c r="G52" s="86"/>
      <c r="H52" s="423"/>
      <c r="I52" s="424"/>
      <c r="J52" s="424"/>
      <c r="K52" s="424"/>
      <c r="L52" s="424"/>
      <c r="M52" s="424"/>
      <c r="N52" s="424"/>
      <c r="O52" s="424"/>
      <c r="P52" s="424"/>
      <c r="Q52" s="424"/>
      <c r="R52" s="424"/>
      <c r="S52" s="86"/>
    </row>
    <row r="53" spans="2:19" ht="13.5" customHeight="1">
      <c r="B53" s="53" t="s">
        <v>795</v>
      </c>
      <c r="C53" s="423">
        <v>14227</v>
      </c>
      <c r="D53" s="424">
        <v>9837</v>
      </c>
      <c r="E53" s="424">
        <v>0</v>
      </c>
      <c r="F53" s="424">
        <v>431</v>
      </c>
      <c r="G53" s="86">
        <v>3959</v>
      </c>
      <c r="H53" s="423">
        <v>14228</v>
      </c>
      <c r="I53" s="424">
        <v>13576</v>
      </c>
      <c r="J53" s="424">
        <v>3789</v>
      </c>
      <c r="K53" s="424">
        <v>9787</v>
      </c>
      <c r="L53" s="424">
        <v>3724</v>
      </c>
      <c r="M53" s="424">
        <v>3721</v>
      </c>
      <c r="N53" s="424">
        <v>3</v>
      </c>
      <c r="O53" s="424">
        <v>9852</v>
      </c>
      <c r="P53" s="424">
        <v>68</v>
      </c>
      <c r="Q53" s="424">
        <v>9784</v>
      </c>
      <c r="R53" s="424">
        <v>652</v>
      </c>
      <c r="S53" s="86">
        <v>0</v>
      </c>
    </row>
    <row r="54" spans="2:19" ht="13.5" customHeight="1">
      <c r="B54" s="53" t="s">
        <v>778</v>
      </c>
      <c r="C54" s="423">
        <v>0</v>
      </c>
      <c r="D54" s="424">
        <v>0</v>
      </c>
      <c r="E54" s="424">
        <v>0</v>
      </c>
      <c r="F54" s="424">
        <v>0</v>
      </c>
      <c r="G54" s="86">
        <v>0</v>
      </c>
      <c r="H54" s="423">
        <v>0</v>
      </c>
      <c r="I54" s="425">
        <v>0</v>
      </c>
      <c r="J54" s="425">
        <v>0</v>
      </c>
      <c r="K54" s="425">
        <v>0</v>
      </c>
      <c r="L54" s="424">
        <v>0</v>
      </c>
      <c r="M54" s="424">
        <v>0</v>
      </c>
      <c r="N54" s="424">
        <v>0</v>
      </c>
      <c r="O54" s="424">
        <v>0</v>
      </c>
      <c r="P54" s="424">
        <v>0</v>
      </c>
      <c r="Q54" s="424">
        <v>0</v>
      </c>
      <c r="R54" s="424">
        <v>0</v>
      </c>
      <c r="S54" s="86">
        <v>0</v>
      </c>
    </row>
    <row r="55" spans="2:19" ht="13.5" customHeight="1">
      <c r="B55" s="53" t="s">
        <v>779</v>
      </c>
      <c r="C55" s="423">
        <v>1076</v>
      </c>
      <c r="D55" s="424">
        <v>379</v>
      </c>
      <c r="E55" s="424">
        <v>0</v>
      </c>
      <c r="F55" s="424">
        <v>138</v>
      </c>
      <c r="G55" s="86">
        <v>559</v>
      </c>
      <c r="H55" s="423">
        <v>1076</v>
      </c>
      <c r="I55" s="424">
        <v>1053</v>
      </c>
      <c r="J55" s="424">
        <v>674</v>
      </c>
      <c r="K55" s="424">
        <v>379</v>
      </c>
      <c r="L55" s="424">
        <v>667</v>
      </c>
      <c r="M55" s="424">
        <v>666</v>
      </c>
      <c r="N55" s="424">
        <v>1</v>
      </c>
      <c r="O55" s="424">
        <v>386</v>
      </c>
      <c r="P55" s="424">
        <v>8</v>
      </c>
      <c r="Q55" s="424">
        <v>378</v>
      </c>
      <c r="R55" s="424">
        <v>23</v>
      </c>
      <c r="S55" s="86">
        <v>0</v>
      </c>
    </row>
    <row r="56" spans="2:19" ht="13.5" customHeight="1">
      <c r="B56" s="53" t="s">
        <v>780</v>
      </c>
      <c r="C56" s="423">
        <v>4301</v>
      </c>
      <c r="D56" s="424">
        <v>1834</v>
      </c>
      <c r="E56" s="424">
        <v>0</v>
      </c>
      <c r="F56" s="424">
        <v>241</v>
      </c>
      <c r="G56" s="86">
        <v>2226</v>
      </c>
      <c r="H56" s="423">
        <v>4300</v>
      </c>
      <c r="I56" s="424">
        <v>3652</v>
      </c>
      <c r="J56" s="424">
        <v>1803</v>
      </c>
      <c r="K56" s="424">
        <v>1849</v>
      </c>
      <c r="L56" s="424">
        <v>1784</v>
      </c>
      <c r="M56" s="424">
        <v>1776</v>
      </c>
      <c r="N56" s="424">
        <v>8</v>
      </c>
      <c r="O56" s="424">
        <v>1868</v>
      </c>
      <c r="P56" s="424">
        <v>27</v>
      </c>
      <c r="Q56" s="424">
        <v>1841</v>
      </c>
      <c r="R56" s="424">
        <v>648</v>
      </c>
      <c r="S56" s="86">
        <v>1</v>
      </c>
    </row>
    <row r="57" spans="2:19" ht="13.5" customHeight="1">
      <c r="B57" s="53" t="s">
        <v>781</v>
      </c>
      <c r="C57" s="423">
        <v>3840</v>
      </c>
      <c r="D57" s="424">
        <v>1627</v>
      </c>
      <c r="E57" s="424">
        <v>0</v>
      </c>
      <c r="F57" s="424">
        <v>252</v>
      </c>
      <c r="G57" s="86">
        <v>1961</v>
      </c>
      <c r="H57" s="423">
        <v>3810</v>
      </c>
      <c r="I57" s="424">
        <v>3725</v>
      </c>
      <c r="J57" s="424">
        <v>1782</v>
      </c>
      <c r="K57" s="424">
        <v>1943</v>
      </c>
      <c r="L57" s="424">
        <v>1769</v>
      </c>
      <c r="M57" s="424">
        <v>1765</v>
      </c>
      <c r="N57" s="424">
        <v>4</v>
      </c>
      <c r="O57" s="424">
        <v>1956</v>
      </c>
      <c r="P57" s="424">
        <v>17</v>
      </c>
      <c r="Q57" s="424">
        <v>1939</v>
      </c>
      <c r="R57" s="424">
        <v>85</v>
      </c>
      <c r="S57" s="86">
        <v>0</v>
      </c>
    </row>
    <row r="58" spans="2:19" ht="13.5" customHeight="1">
      <c r="B58" s="53" t="s">
        <v>782</v>
      </c>
      <c r="C58" s="423">
        <v>0</v>
      </c>
      <c r="D58" s="424">
        <v>0</v>
      </c>
      <c r="E58" s="424">
        <v>0</v>
      </c>
      <c r="F58" s="424">
        <v>0</v>
      </c>
      <c r="G58" s="86">
        <v>0</v>
      </c>
      <c r="H58" s="423">
        <v>0</v>
      </c>
      <c r="I58" s="425">
        <v>0</v>
      </c>
      <c r="J58" s="425">
        <v>0</v>
      </c>
      <c r="K58" s="425">
        <v>0</v>
      </c>
      <c r="L58" s="424">
        <v>0</v>
      </c>
      <c r="M58" s="424">
        <v>0</v>
      </c>
      <c r="N58" s="424">
        <v>0</v>
      </c>
      <c r="O58" s="424">
        <v>0</v>
      </c>
      <c r="P58" s="424">
        <v>0</v>
      </c>
      <c r="Q58" s="424">
        <v>0</v>
      </c>
      <c r="R58" s="424">
        <v>0</v>
      </c>
      <c r="S58" s="86">
        <v>0</v>
      </c>
    </row>
    <row r="59" spans="2:19" ht="13.5" customHeight="1">
      <c r="B59" s="53" t="s">
        <v>783</v>
      </c>
      <c r="C59" s="423">
        <v>49085</v>
      </c>
      <c r="D59" s="424">
        <v>35164</v>
      </c>
      <c r="E59" s="424">
        <v>128</v>
      </c>
      <c r="F59" s="424">
        <v>2799</v>
      </c>
      <c r="G59" s="86">
        <v>10994</v>
      </c>
      <c r="H59" s="423">
        <v>49072</v>
      </c>
      <c r="I59" s="424">
        <v>47432</v>
      </c>
      <c r="J59" s="424">
        <v>6080</v>
      </c>
      <c r="K59" s="424">
        <v>41352</v>
      </c>
      <c r="L59" s="424">
        <v>5551</v>
      </c>
      <c r="M59" s="424">
        <v>5485</v>
      </c>
      <c r="N59" s="424">
        <v>66</v>
      </c>
      <c r="O59" s="424">
        <v>41881</v>
      </c>
      <c r="P59" s="424">
        <v>595</v>
      </c>
      <c r="Q59" s="424">
        <v>41286</v>
      </c>
      <c r="R59" s="424">
        <v>1640</v>
      </c>
      <c r="S59" s="86">
        <v>27</v>
      </c>
    </row>
    <row r="60" spans="2:19" ht="13.5" customHeight="1">
      <c r="B60" s="53" t="s">
        <v>784</v>
      </c>
      <c r="C60" s="423">
        <v>22726</v>
      </c>
      <c r="D60" s="424">
        <v>6640</v>
      </c>
      <c r="E60" s="424">
        <v>147</v>
      </c>
      <c r="F60" s="424">
        <v>697</v>
      </c>
      <c r="G60" s="86">
        <v>15242</v>
      </c>
      <c r="H60" s="423">
        <v>22705</v>
      </c>
      <c r="I60" s="424">
        <v>21848</v>
      </c>
      <c r="J60" s="424">
        <v>9377</v>
      </c>
      <c r="K60" s="424">
        <v>12471</v>
      </c>
      <c r="L60" s="424">
        <v>9386</v>
      </c>
      <c r="M60" s="424">
        <v>9320</v>
      </c>
      <c r="N60" s="424">
        <v>66</v>
      </c>
      <c r="O60" s="424">
        <v>12462</v>
      </c>
      <c r="P60" s="424">
        <v>57</v>
      </c>
      <c r="Q60" s="424">
        <v>12405</v>
      </c>
      <c r="R60" s="424">
        <v>857</v>
      </c>
      <c r="S60" s="86">
        <v>0</v>
      </c>
    </row>
    <row r="61" spans="2:19" ht="13.5" customHeight="1">
      <c r="B61" s="53" t="s">
        <v>785</v>
      </c>
      <c r="C61" s="423">
        <v>10975</v>
      </c>
      <c r="D61" s="424">
        <v>5605</v>
      </c>
      <c r="E61" s="424">
        <v>0</v>
      </c>
      <c r="F61" s="424">
        <v>432</v>
      </c>
      <c r="G61" s="86">
        <v>4938</v>
      </c>
      <c r="H61" s="423">
        <v>10911</v>
      </c>
      <c r="I61" s="424">
        <v>9818</v>
      </c>
      <c r="J61" s="424">
        <v>5112</v>
      </c>
      <c r="K61" s="424">
        <v>4706</v>
      </c>
      <c r="L61" s="424">
        <v>5099</v>
      </c>
      <c r="M61" s="424">
        <v>5079</v>
      </c>
      <c r="N61" s="424">
        <v>20</v>
      </c>
      <c r="O61" s="424">
        <v>4719</v>
      </c>
      <c r="P61" s="424">
        <v>33</v>
      </c>
      <c r="Q61" s="424">
        <v>4686</v>
      </c>
      <c r="R61" s="424">
        <v>1093</v>
      </c>
      <c r="S61" s="86">
        <v>54</v>
      </c>
    </row>
    <row r="62" spans="2:19" ht="13.5" customHeight="1">
      <c r="B62" s="53" t="s">
        <v>786</v>
      </c>
      <c r="C62" s="423">
        <v>17022</v>
      </c>
      <c r="D62" s="424">
        <v>11916</v>
      </c>
      <c r="E62" s="424">
        <v>0</v>
      </c>
      <c r="F62" s="424">
        <v>334</v>
      </c>
      <c r="G62" s="86">
        <v>4772</v>
      </c>
      <c r="H62" s="423">
        <v>16864</v>
      </c>
      <c r="I62" s="424">
        <v>16253</v>
      </c>
      <c r="J62" s="424">
        <v>6642</v>
      </c>
      <c r="K62" s="424">
        <v>9611</v>
      </c>
      <c r="L62" s="424">
        <v>6629</v>
      </c>
      <c r="M62" s="424">
        <v>6610</v>
      </c>
      <c r="N62" s="424">
        <v>19</v>
      </c>
      <c r="O62" s="424">
        <v>9624</v>
      </c>
      <c r="P62" s="424">
        <v>32</v>
      </c>
      <c r="Q62" s="424">
        <v>9592</v>
      </c>
      <c r="R62" s="424">
        <v>611</v>
      </c>
      <c r="S62" s="86">
        <v>128</v>
      </c>
    </row>
    <row r="63" spans="2:19" ht="13.5" customHeight="1">
      <c r="B63" s="53" t="s">
        <v>787</v>
      </c>
      <c r="C63" s="423">
        <v>2154</v>
      </c>
      <c r="D63" s="424">
        <v>230</v>
      </c>
      <c r="E63" s="424">
        <v>0</v>
      </c>
      <c r="F63" s="424">
        <v>233</v>
      </c>
      <c r="G63" s="86">
        <v>1691</v>
      </c>
      <c r="H63" s="423">
        <v>2153</v>
      </c>
      <c r="I63" s="424">
        <v>2012</v>
      </c>
      <c r="J63" s="424">
        <v>1567</v>
      </c>
      <c r="K63" s="424">
        <v>445</v>
      </c>
      <c r="L63" s="424">
        <v>1523</v>
      </c>
      <c r="M63" s="424">
        <v>1523</v>
      </c>
      <c r="N63" s="424">
        <v>0</v>
      </c>
      <c r="O63" s="424">
        <v>489</v>
      </c>
      <c r="P63" s="424">
        <v>44</v>
      </c>
      <c r="Q63" s="424">
        <v>445</v>
      </c>
      <c r="R63" s="424">
        <v>141</v>
      </c>
      <c r="S63" s="86">
        <v>0</v>
      </c>
    </row>
    <row r="64" spans="2:19" ht="13.5" customHeight="1">
      <c r="B64" s="156" t="s">
        <v>788</v>
      </c>
      <c r="C64" s="426">
        <v>14551</v>
      </c>
      <c r="D64" s="427">
        <v>9796</v>
      </c>
      <c r="E64" s="427">
        <v>0</v>
      </c>
      <c r="F64" s="427">
        <v>199</v>
      </c>
      <c r="G64" s="428">
        <v>4556</v>
      </c>
      <c r="H64" s="426">
        <v>14544</v>
      </c>
      <c r="I64" s="427">
        <v>14114</v>
      </c>
      <c r="J64" s="427">
        <v>5485</v>
      </c>
      <c r="K64" s="427">
        <v>8629</v>
      </c>
      <c r="L64" s="427">
        <v>5425</v>
      </c>
      <c r="M64" s="427">
        <v>5422</v>
      </c>
      <c r="N64" s="427">
        <v>3</v>
      </c>
      <c r="O64" s="427">
        <v>8689</v>
      </c>
      <c r="P64" s="427">
        <v>63</v>
      </c>
      <c r="Q64" s="427">
        <v>8626</v>
      </c>
      <c r="R64" s="427">
        <v>430</v>
      </c>
      <c r="S64" s="428">
        <v>7</v>
      </c>
    </row>
    <row r="65" ht="12">
      <c r="B65" s="429" t="s">
        <v>2422</v>
      </c>
    </row>
    <row r="66" ht="12">
      <c r="B66" s="44" t="s">
        <v>2423</v>
      </c>
    </row>
  </sheetData>
  <mergeCells count="15">
    <mergeCell ref="I7:I8"/>
    <mergeCell ref="J7:J8"/>
    <mergeCell ref="K7:K8"/>
    <mergeCell ref="H5:H8"/>
    <mergeCell ref="I5:K6"/>
    <mergeCell ref="M7:M8"/>
    <mergeCell ref="N7:N8"/>
    <mergeCell ref="L7:L8"/>
    <mergeCell ref="L5:N6"/>
    <mergeCell ref="R5:R8"/>
    <mergeCell ref="S4:S8"/>
    <mergeCell ref="O7:O8"/>
    <mergeCell ref="P7:P8"/>
    <mergeCell ref="Q7:Q8"/>
    <mergeCell ref="O5:Q6"/>
  </mergeCells>
  <printOptions/>
  <pageMargins left="0.75" right="0.75" top="1" bottom="1" header="0.512" footer="0.512"/>
  <pageSetup orientation="portrait" paperSize="8" r:id="rId1"/>
</worksheet>
</file>

<file path=xl/worksheets/sheet13.xml><?xml version="1.0" encoding="utf-8"?>
<worksheet xmlns="http://schemas.openxmlformats.org/spreadsheetml/2006/main" xmlns:r="http://schemas.openxmlformats.org/officeDocument/2006/relationships">
  <dimension ref="A2:N41"/>
  <sheetViews>
    <sheetView workbookViewId="0" topLeftCell="A1">
      <selection activeCell="A1" sqref="A1"/>
    </sheetView>
  </sheetViews>
  <sheetFormatPr defaultColWidth="9.00390625" defaultRowHeight="13.5"/>
  <cols>
    <col min="1" max="1" width="2.625" style="430" customWidth="1"/>
    <col min="2" max="2" width="14.25390625" style="430" customWidth="1"/>
    <col min="3" max="14" width="8.125" style="430" customWidth="1"/>
    <col min="15" max="16384" width="9.00390625" style="430" customWidth="1"/>
  </cols>
  <sheetData>
    <row r="2" ht="18" customHeight="1">
      <c r="B2" s="431" t="s">
        <v>2485</v>
      </c>
    </row>
    <row r="3" ht="18" customHeight="1">
      <c r="B3" s="431" t="s">
        <v>2459</v>
      </c>
    </row>
    <row r="4" ht="12.75" thickBot="1"/>
    <row r="5" spans="2:14" ht="18" customHeight="1" thickTop="1">
      <c r="B5" s="432"/>
      <c r="C5" s="433"/>
      <c r="D5" s="434" t="s">
        <v>2425</v>
      </c>
      <c r="E5" s="434"/>
      <c r="F5" s="434"/>
      <c r="G5" s="434"/>
      <c r="H5" s="434"/>
      <c r="I5" s="435"/>
      <c r="J5" s="436" t="s">
        <v>2426</v>
      </c>
      <c r="K5" s="436"/>
      <c r="L5" s="436"/>
      <c r="M5" s="436"/>
      <c r="N5" s="435"/>
    </row>
    <row r="6" spans="2:14" ht="18" customHeight="1">
      <c r="B6" s="437" t="s">
        <v>869</v>
      </c>
      <c r="C6" s="438" t="s">
        <v>2427</v>
      </c>
      <c r="D6" s="439" t="s">
        <v>2428</v>
      </c>
      <c r="E6" s="439" t="s">
        <v>2429</v>
      </c>
      <c r="F6" s="439" t="s">
        <v>2430</v>
      </c>
      <c r="G6" s="439" t="s">
        <v>2430</v>
      </c>
      <c r="H6" s="439" t="s">
        <v>2431</v>
      </c>
      <c r="I6" s="439" t="s">
        <v>2432</v>
      </c>
      <c r="J6" s="440" t="s">
        <v>2460</v>
      </c>
      <c r="K6" s="440" t="s">
        <v>2461</v>
      </c>
      <c r="L6" s="440" t="s">
        <v>2462</v>
      </c>
      <c r="M6" s="440" t="s">
        <v>2463</v>
      </c>
      <c r="N6" s="440" t="s">
        <v>2464</v>
      </c>
    </row>
    <row r="7" spans="2:14" ht="18" customHeight="1">
      <c r="B7" s="437" t="s">
        <v>2433</v>
      </c>
      <c r="C7" s="438" t="s">
        <v>721</v>
      </c>
      <c r="D7" s="438"/>
      <c r="E7" s="438"/>
      <c r="F7" s="438" t="s">
        <v>2434</v>
      </c>
      <c r="G7" s="438" t="s">
        <v>2435</v>
      </c>
      <c r="H7" s="438"/>
      <c r="I7" s="438" t="s">
        <v>2436</v>
      </c>
      <c r="J7" s="438"/>
      <c r="K7" s="441" t="s">
        <v>2437</v>
      </c>
      <c r="L7" s="441" t="s">
        <v>2437</v>
      </c>
      <c r="M7" s="441" t="s">
        <v>2437</v>
      </c>
      <c r="N7" s="438"/>
    </row>
    <row r="8" spans="2:14" ht="18" customHeight="1">
      <c r="B8" s="442" t="s">
        <v>2438</v>
      </c>
      <c r="C8" s="443"/>
      <c r="D8" s="444" t="s">
        <v>2439</v>
      </c>
      <c r="E8" s="444" t="s">
        <v>2440</v>
      </c>
      <c r="F8" s="444" t="s">
        <v>2441</v>
      </c>
      <c r="G8" s="444" t="s">
        <v>2441</v>
      </c>
      <c r="H8" s="444" t="s">
        <v>2439</v>
      </c>
      <c r="I8" s="444" t="s">
        <v>2442</v>
      </c>
      <c r="J8" s="444" t="s">
        <v>2443</v>
      </c>
      <c r="K8" s="445" t="s">
        <v>2465</v>
      </c>
      <c r="L8" s="445" t="s">
        <v>2466</v>
      </c>
      <c r="M8" s="445" t="s">
        <v>2467</v>
      </c>
      <c r="N8" s="444" t="s">
        <v>2444</v>
      </c>
    </row>
    <row r="9" spans="2:14" ht="15" customHeight="1">
      <c r="B9" s="446" t="s">
        <v>2468</v>
      </c>
      <c r="C9" s="447">
        <v>615</v>
      </c>
      <c r="D9" s="448">
        <v>585</v>
      </c>
      <c r="E9" s="448">
        <v>8</v>
      </c>
      <c r="F9" s="448">
        <v>0</v>
      </c>
      <c r="G9" s="448">
        <v>6</v>
      </c>
      <c r="H9" s="448">
        <v>13</v>
      </c>
      <c r="I9" s="448">
        <v>3</v>
      </c>
      <c r="J9" s="448">
        <v>249</v>
      </c>
      <c r="K9" s="448">
        <v>214</v>
      </c>
      <c r="L9" s="448">
        <v>101</v>
      </c>
      <c r="M9" s="448">
        <v>37</v>
      </c>
      <c r="N9" s="448">
        <v>14</v>
      </c>
    </row>
    <row r="10" spans="2:14" ht="15" customHeight="1">
      <c r="B10" s="446" t="s">
        <v>2469</v>
      </c>
      <c r="C10" s="447">
        <v>566</v>
      </c>
      <c r="D10" s="447">
        <v>535</v>
      </c>
      <c r="E10" s="447">
        <v>7</v>
      </c>
      <c r="F10" s="447">
        <v>0</v>
      </c>
      <c r="G10" s="447">
        <v>5</v>
      </c>
      <c r="H10" s="447">
        <v>16</v>
      </c>
      <c r="I10" s="447">
        <v>3</v>
      </c>
      <c r="J10" s="447">
        <v>250</v>
      </c>
      <c r="K10" s="447">
        <v>213</v>
      </c>
      <c r="L10" s="447">
        <v>68</v>
      </c>
      <c r="M10" s="447">
        <v>22</v>
      </c>
      <c r="N10" s="447">
        <v>13</v>
      </c>
    </row>
    <row r="11" spans="2:14" ht="15" customHeight="1">
      <c r="B11" s="446" t="s">
        <v>2470</v>
      </c>
      <c r="C11" s="447">
        <f>SUM(D11:I11)</f>
        <v>569</v>
      </c>
      <c r="D11" s="447">
        <v>542</v>
      </c>
      <c r="E11" s="447">
        <v>6</v>
      </c>
      <c r="F11" s="447">
        <v>0</v>
      </c>
      <c r="G11" s="447">
        <v>5</v>
      </c>
      <c r="H11" s="447">
        <v>13</v>
      </c>
      <c r="I11" s="447">
        <v>3</v>
      </c>
      <c r="J11" s="447">
        <v>268</v>
      </c>
      <c r="K11" s="447">
        <v>207</v>
      </c>
      <c r="L11" s="447">
        <v>61</v>
      </c>
      <c r="M11" s="447">
        <v>22</v>
      </c>
      <c r="N11" s="447">
        <v>11</v>
      </c>
    </row>
    <row r="12" spans="2:14" ht="15" customHeight="1">
      <c r="B12" s="446" t="s">
        <v>2471</v>
      </c>
      <c r="C12" s="447">
        <f>SUM(D12:I12)</f>
        <v>628</v>
      </c>
      <c r="D12" s="447">
        <v>610</v>
      </c>
      <c r="E12" s="447">
        <v>5</v>
      </c>
      <c r="F12" s="447">
        <v>0</v>
      </c>
      <c r="G12" s="447">
        <v>2</v>
      </c>
      <c r="H12" s="447">
        <v>9</v>
      </c>
      <c r="I12" s="447">
        <v>2</v>
      </c>
      <c r="J12" s="447">
        <v>152</v>
      </c>
      <c r="K12" s="447">
        <v>214</v>
      </c>
      <c r="L12" s="447">
        <v>129</v>
      </c>
      <c r="M12" s="447">
        <v>66</v>
      </c>
      <c r="N12" s="447">
        <v>67</v>
      </c>
    </row>
    <row r="13" spans="1:14" s="453" customFormat="1" ht="15" customHeight="1">
      <c r="A13" s="449"/>
      <c r="B13" s="450" t="s">
        <v>2472</v>
      </c>
      <c r="C13" s="451">
        <f>SUM(D13:I13)</f>
        <v>607</v>
      </c>
      <c r="D13" s="452">
        <f>SUM(D16:D29)</f>
        <v>587</v>
      </c>
      <c r="E13" s="451">
        <v>6</v>
      </c>
      <c r="F13" s="452">
        <f aca="true" t="shared" si="0" ref="F13:N13">SUM(F16:F29)</f>
        <v>0</v>
      </c>
      <c r="G13" s="452">
        <f t="shared" si="0"/>
        <v>2</v>
      </c>
      <c r="H13" s="452">
        <f t="shared" si="0"/>
        <v>10</v>
      </c>
      <c r="I13" s="452">
        <f t="shared" si="0"/>
        <v>2</v>
      </c>
      <c r="J13" s="451">
        <f t="shared" si="0"/>
        <v>190</v>
      </c>
      <c r="K13" s="452">
        <f t="shared" si="0"/>
        <v>220</v>
      </c>
      <c r="L13" s="452">
        <f t="shared" si="0"/>
        <v>129</v>
      </c>
      <c r="M13" s="452">
        <f t="shared" si="0"/>
        <v>40</v>
      </c>
      <c r="N13" s="452">
        <f t="shared" si="0"/>
        <v>28</v>
      </c>
    </row>
    <row r="14" spans="1:14" ht="9.75" customHeight="1">
      <c r="A14" s="454"/>
      <c r="B14" s="455"/>
      <c r="C14" s="457"/>
      <c r="D14" s="457"/>
      <c r="E14" s="457"/>
      <c r="F14" s="457"/>
      <c r="G14" s="457"/>
      <c r="H14" s="457"/>
      <c r="I14" s="457"/>
      <c r="J14" s="457"/>
      <c r="K14" s="457"/>
      <c r="L14" s="457"/>
      <c r="M14" s="457"/>
      <c r="N14" s="457"/>
    </row>
    <row r="15" spans="2:14" ht="24" customHeight="1">
      <c r="B15" s="458" t="s">
        <v>2445</v>
      </c>
      <c r="C15" s="447"/>
      <c r="D15" s="447"/>
      <c r="E15" s="447"/>
      <c r="F15" s="447"/>
      <c r="G15" s="447"/>
      <c r="H15" s="447"/>
      <c r="I15" s="447"/>
      <c r="J15" s="447"/>
      <c r="K15" s="447"/>
      <c r="L15" s="447"/>
      <c r="M15" s="447"/>
      <c r="N15" s="447"/>
    </row>
    <row r="16" spans="2:14" ht="13.5" customHeight="1">
      <c r="B16" s="438" t="s">
        <v>2446</v>
      </c>
      <c r="C16" s="447">
        <f>SUM(D16:I16)</f>
        <v>30</v>
      </c>
      <c r="D16" s="447">
        <v>30</v>
      </c>
      <c r="E16" s="447">
        <v>0</v>
      </c>
      <c r="F16" s="447">
        <v>0</v>
      </c>
      <c r="G16" s="447">
        <v>0</v>
      </c>
      <c r="H16" s="447">
        <v>0</v>
      </c>
      <c r="I16" s="447">
        <v>0</v>
      </c>
      <c r="J16" s="459">
        <v>18</v>
      </c>
      <c r="K16" s="447">
        <v>10</v>
      </c>
      <c r="L16" s="447">
        <v>2</v>
      </c>
      <c r="M16" s="447">
        <v>0</v>
      </c>
      <c r="N16" s="447">
        <v>0</v>
      </c>
    </row>
    <row r="17" spans="2:14" ht="13.5" customHeight="1">
      <c r="B17" s="438" t="s">
        <v>2447</v>
      </c>
      <c r="C17" s="447">
        <f>SUM(D17:I17)</f>
        <v>5</v>
      </c>
      <c r="D17" s="447">
        <v>5</v>
      </c>
      <c r="E17" s="447">
        <v>0</v>
      </c>
      <c r="F17" s="447">
        <v>0</v>
      </c>
      <c r="G17" s="447">
        <v>0</v>
      </c>
      <c r="H17" s="447">
        <v>0</v>
      </c>
      <c r="I17" s="447">
        <v>0</v>
      </c>
      <c r="J17" s="447">
        <v>5</v>
      </c>
      <c r="K17" s="447">
        <v>0</v>
      </c>
      <c r="L17" s="447">
        <v>0</v>
      </c>
      <c r="M17" s="447">
        <v>0</v>
      </c>
      <c r="N17" s="447">
        <v>0</v>
      </c>
    </row>
    <row r="18" spans="2:14" ht="13.5" customHeight="1">
      <c r="B18" s="438" t="s">
        <v>2473</v>
      </c>
      <c r="C18" s="447">
        <v>174</v>
      </c>
      <c r="D18" s="447">
        <v>170</v>
      </c>
      <c r="E18" s="447">
        <v>0</v>
      </c>
      <c r="F18" s="447">
        <v>0</v>
      </c>
      <c r="G18" s="447">
        <v>0</v>
      </c>
      <c r="H18" s="447">
        <v>3</v>
      </c>
      <c r="I18" s="447">
        <v>0</v>
      </c>
      <c r="J18" s="447">
        <v>84</v>
      </c>
      <c r="K18" s="447">
        <v>63</v>
      </c>
      <c r="L18" s="447">
        <v>24</v>
      </c>
      <c r="M18" s="447">
        <v>3</v>
      </c>
      <c r="N18" s="447">
        <v>0</v>
      </c>
    </row>
    <row r="19" spans="2:14" ht="13.5" customHeight="1">
      <c r="B19" s="446" t="s">
        <v>2474</v>
      </c>
      <c r="C19" s="447">
        <f aca="true" t="shared" si="1" ref="C19:C29">SUM(D19:I19)</f>
        <v>227</v>
      </c>
      <c r="D19" s="447">
        <v>226</v>
      </c>
      <c r="E19" s="447">
        <v>0</v>
      </c>
      <c r="F19" s="447">
        <v>0</v>
      </c>
      <c r="G19" s="447">
        <v>0</v>
      </c>
      <c r="H19" s="447">
        <v>1</v>
      </c>
      <c r="I19" s="447">
        <v>0</v>
      </c>
      <c r="J19" s="447">
        <v>67</v>
      </c>
      <c r="K19" s="447">
        <v>101</v>
      </c>
      <c r="L19" s="447">
        <v>49</v>
      </c>
      <c r="M19" s="447">
        <v>7</v>
      </c>
      <c r="N19" s="447">
        <v>3</v>
      </c>
    </row>
    <row r="20" spans="2:14" ht="13.5" customHeight="1">
      <c r="B20" s="446" t="s">
        <v>2475</v>
      </c>
      <c r="C20" s="447">
        <f t="shared" si="1"/>
        <v>85</v>
      </c>
      <c r="D20" s="447">
        <v>85</v>
      </c>
      <c r="E20" s="447">
        <v>0</v>
      </c>
      <c r="F20" s="447">
        <v>0</v>
      </c>
      <c r="G20" s="447">
        <v>0</v>
      </c>
      <c r="H20" s="447">
        <v>0</v>
      </c>
      <c r="I20" s="447">
        <v>0</v>
      </c>
      <c r="J20" s="447">
        <v>8</v>
      </c>
      <c r="K20" s="447">
        <v>28</v>
      </c>
      <c r="L20" s="447">
        <v>28</v>
      </c>
      <c r="M20" s="447">
        <v>12</v>
      </c>
      <c r="N20" s="447">
        <v>9</v>
      </c>
    </row>
    <row r="21" spans="2:14" ht="13.5" customHeight="1">
      <c r="B21" s="446" t="s">
        <v>2476</v>
      </c>
      <c r="C21" s="447">
        <f t="shared" si="1"/>
        <v>40</v>
      </c>
      <c r="D21" s="447">
        <v>40</v>
      </c>
      <c r="E21" s="447">
        <v>0</v>
      </c>
      <c r="F21" s="447">
        <v>0</v>
      </c>
      <c r="G21" s="447">
        <v>0</v>
      </c>
      <c r="H21" s="447">
        <v>0</v>
      </c>
      <c r="I21" s="447">
        <v>0</v>
      </c>
      <c r="J21" s="447">
        <v>0</v>
      </c>
      <c r="K21" s="447">
        <v>12</v>
      </c>
      <c r="L21" s="447">
        <v>10</v>
      </c>
      <c r="M21" s="447">
        <v>12</v>
      </c>
      <c r="N21" s="447">
        <v>6</v>
      </c>
    </row>
    <row r="22" spans="2:14" ht="13.5" customHeight="1">
      <c r="B22" s="446" t="s">
        <v>2477</v>
      </c>
      <c r="C22" s="447">
        <f t="shared" si="1"/>
        <v>26</v>
      </c>
      <c r="D22" s="447">
        <v>24</v>
      </c>
      <c r="E22" s="447">
        <v>1</v>
      </c>
      <c r="F22" s="447">
        <v>0</v>
      </c>
      <c r="G22" s="447">
        <v>0</v>
      </c>
      <c r="H22" s="447">
        <v>1</v>
      </c>
      <c r="I22" s="447">
        <v>0</v>
      </c>
      <c r="J22" s="447">
        <v>1</v>
      </c>
      <c r="K22" s="447">
        <v>4</v>
      </c>
      <c r="L22" s="447">
        <v>14</v>
      </c>
      <c r="M22" s="447">
        <v>2</v>
      </c>
      <c r="N22" s="447">
        <v>5</v>
      </c>
    </row>
    <row r="23" spans="2:14" ht="13.5" customHeight="1">
      <c r="B23" s="446" t="s">
        <v>2478</v>
      </c>
      <c r="C23" s="447">
        <f t="shared" si="1"/>
        <v>1</v>
      </c>
      <c r="D23" s="447">
        <v>1</v>
      </c>
      <c r="E23" s="447">
        <v>0</v>
      </c>
      <c r="F23" s="447">
        <v>0</v>
      </c>
      <c r="G23" s="447">
        <v>0</v>
      </c>
      <c r="H23" s="447">
        <v>0</v>
      </c>
      <c r="I23" s="447">
        <v>0</v>
      </c>
      <c r="J23" s="447">
        <v>0</v>
      </c>
      <c r="K23" s="447">
        <v>1</v>
      </c>
      <c r="L23" s="447">
        <v>0</v>
      </c>
      <c r="M23" s="447">
        <v>0</v>
      </c>
      <c r="N23" s="447">
        <v>0</v>
      </c>
    </row>
    <row r="24" spans="2:14" ht="13.5" customHeight="1">
      <c r="B24" s="446" t="s">
        <v>2479</v>
      </c>
      <c r="C24" s="447">
        <f t="shared" si="1"/>
        <v>2</v>
      </c>
      <c r="D24" s="447">
        <v>2</v>
      </c>
      <c r="E24" s="447">
        <v>0</v>
      </c>
      <c r="F24" s="447">
        <v>0</v>
      </c>
      <c r="G24" s="447">
        <v>0</v>
      </c>
      <c r="H24" s="447">
        <v>0</v>
      </c>
      <c r="I24" s="447">
        <v>0</v>
      </c>
      <c r="J24" s="447">
        <v>0</v>
      </c>
      <c r="K24" s="447">
        <v>0</v>
      </c>
      <c r="L24" s="447">
        <v>0</v>
      </c>
      <c r="M24" s="447">
        <v>1</v>
      </c>
      <c r="N24" s="447">
        <v>1</v>
      </c>
    </row>
    <row r="25" spans="2:14" ht="13.5" customHeight="1">
      <c r="B25" s="446" t="s">
        <v>2480</v>
      </c>
      <c r="C25" s="447">
        <f t="shared" si="1"/>
        <v>2</v>
      </c>
      <c r="D25" s="447">
        <v>0</v>
      </c>
      <c r="E25" s="447">
        <v>1</v>
      </c>
      <c r="F25" s="447">
        <v>0</v>
      </c>
      <c r="G25" s="447">
        <v>0</v>
      </c>
      <c r="H25" s="447">
        <v>0</v>
      </c>
      <c r="I25" s="447">
        <v>1</v>
      </c>
      <c r="J25" s="447">
        <v>0</v>
      </c>
      <c r="K25" s="447">
        <v>1</v>
      </c>
      <c r="L25" s="447">
        <v>0</v>
      </c>
      <c r="M25" s="447">
        <v>0</v>
      </c>
      <c r="N25" s="447">
        <v>1</v>
      </c>
    </row>
    <row r="26" spans="2:14" ht="13.5" customHeight="1">
      <c r="B26" s="446" t="s">
        <v>2481</v>
      </c>
      <c r="C26" s="447">
        <f t="shared" si="1"/>
        <v>0</v>
      </c>
      <c r="D26" s="447">
        <v>0</v>
      </c>
      <c r="E26" s="447">
        <v>0</v>
      </c>
      <c r="F26" s="447">
        <v>0</v>
      </c>
      <c r="G26" s="447">
        <v>0</v>
      </c>
      <c r="H26" s="447">
        <v>0</v>
      </c>
      <c r="I26" s="447">
        <v>0</v>
      </c>
      <c r="J26" s="447">
        <v>0</v>
      </c>
      <c r="K26" s="447">
        <v>0</v>
      </c>
      <c r="L26" s="447">
        <v>0</v>
      </c>
      <c r="M26" s="447">
        <v>0</v>
      </c>
      <c r="N26" s="447">
        <v>0</v>
      </c>
    </row>
    <row r="27" spans="2:14" ht="13.5" customHeight="1">
      <c r="B27" s="446" t="s">
        <v>2482</v>
      </c>
      <c r="C27" s="447">
        <f t="shared" si="1"/>
        <v>3</v>
      </c>
      <c r="D27" s="447">
        <v>0</v>
      </c>
      <c r="E27" s="447">
        <v>2</v>
      </c>
      <c r="F27" s="447">
        <v>0</v>
      </c>
      <c r="G27" s="447">
        <v>0</v>
      </c>
      <c r="H27" s="447">
        <v>0</v>
      </c>
      <c r="I27" s="447">
        <v>1</v>
      </c>
      <c r="J27" s="447">
        <v>0</v>
      </c>
      <c r="K27" s="447">
        <v>0</v>
      </c>
      <c r="L27" s="447">
        <v>1</v>
      </c>
      <c r="M27" s="447">
        <v>0</v>
      </c>
      <c r="N27" s="447">
        <v>2</v>
      </c>
    </row>
    <row r="28" spans="2:14" ht="13.5" customHeight="1">
      <c r="B28" s="438" t="s">
        <v>2448</v>
      </c>
      <c r="C28" s="447">
        <f t="shared" si="1"/>
        <v>11</v>
      </c>
      <c r="D28" s="447">
        <v>4</v>
      </c>
      <c r="E28" s="447">
        <v>1</v>
      </c>
      <c r="F28" s="447">
        <v>0</v>
      </c>
      <c r="G28" s="447">
        <v>1</v>
      </c>
      <c r="H28" s="447">
        <v>5</v>
      </c>
      <c r="I28" s="447">
        <v>0</v>
      </c>
      <c r="J28" s="447">
        <v>6</v>
      </c>
      <c r="K28" s="447">
        <v>0</v>
      </c>
      <c r="L28" s="447">
        <v>1</v>
      </c>
      <c r="M28" s="447">
        <v>3</v>
      </c>
      <c r="N28" s="447">
        <v>1</v>
      </c>
    </row>
    <row r="29" spans="2:14" ht="13.5" customHeight="1">
      <c r="B29" s="438" t="s">
        <v>2449</v>
      </c>
      <c r="C29" s="447">
        <f t="shared" si="1"/>
        <v>1</v>
      </c>
      <c r="D29" s="447">
        <v>0</v>
      </c>
      <c r="E29" s="447">
        <v>0</v>
      </c>
      <c r="F29" s="447">
        <v>0</v>
      </c>
      <c r="G29" s="447">
        <v>1</v>
      </c>
      <c r="H29" s="447">
        <v>0</v>
      </c>
      <c r="I29" s="447">
        <v>0</v>
      </c>
      <c r="J29" s="447">
        <v>1</v>
      </c>
      <c r="K29" s="447">
        <v>0</v>
      </c>
      <c r="L29" s="447">
        <v>0</v>
      </c>
      <c r="M29" s="447">
        <v>0</v>
      </c>
      <c r="N29" s="447">
        <v>0</v>
      </c>
    </row>
    <row r="30" spans="2:14" ht="9.75" customHeight="1">
      <c r="B30" s="438"/>
      <c r="C30" s="447"/>
      <c r="D30" s="447"/>
      <c r="E30" s="447"/>
      <c r="F30" s="447"/>
      <c r="G30" s="447"/>
      <c r="H30" s="447"/>
      <c r="I30" s="447"/>
      <c r="J30" s="447"/>
      <c r="K30" s="447"/>
      <c r="L30" s="447"/>
      <c r="M30" s="447"/>
      <c r="N30" s="447"/>
    </row>
    <row r="31" spans="2:14" ht="19.5" customHeight="1">
      <c r="B31" s="458" t="s">
        <v>2450</v>
      </c>
      <c r="C31" s="447"/>
      <c r="D31" s="447"/>
      <c r="E31" s="447"/>
      <c r="F31" s="447"/>
      <c r="G31" s="447"/>
      <c r="H31" s="447"/>
      <c r="I31" s="447"/>
      <c r="J31" s="447"/>
      <c r="K31" s="447"/>
      <c r="L31" s="447"/>
      <c r="M31" s="447"/>
      <c r="N31" s="447"/>
    </row>
    <row r="32" spans="2:14" ht="13.5" customHeight="1">
      <c r="B32" s="438" t="s">
        <v>2451</v>
      </c>
      <c r="C32" s="447">
        <f aca="true" t="shared" si="2" ref="C32:C39">SUM(D32:I32)</f>
        <v>72</v>
      </c>
      <c r="D32" s="447">
        <v>69</v>
      </c>
      <c r="E32" s="447">
        <v>1</v>
      </c>
      <c r="F32" s="447">
        <v>0</v>
      </c>
      <c r="G32" s="447">
        <v>0</v>
      </c>
      <c r="H32" s="447">
        <v>2</v>
      </c>
      <c r="I32" s="447">
        <v>0</v>
      </c>
      <c r="J32" s="447">
        <v>31</v>
      </c>
      <c r="K32" s="447">
        <v>17</v>
      </c>
      <c r="L32" s="447">
        <v>18</v>
      </c>
      <c r="M32" s="447">
        <v>6</v>
      </c>
      <c r="N32" s="447">
        <v>0</v>
      </c>
    </row>
    <row r="33" spans="2:14" ht="13.5" customHeight="1">
      <c r="B33" s="438" t="s">
        <v>2452</v>
      </c>
      <c r="C33" s="447">
        <f t="shared" si="2"/>
        <v>109</v>
      </c>
      <c r="D33" s="447">
        <v>107</v>
      </c>
      <c r="E33" s="447">
        <v>2</v>
      </c>
      <c r="F33" s="447">
        <v>0</v>
      </c>
      <c r="G33" s="447">
        <v>0</v>
      </c>
      <c r="H33" s="447">
        <v>0</v>
      </c>
      <c r="I33" s="447">
        <v>0</v>
      </c>
      <c r="J33" s="447">
        <v>30</v>
      </c>
      <c r="K33" s="447">
        <v>33</v>
      </c>
      <c r="L33" s="447">
        <v>36</v>
      </c>
      <c r="M33" s="447">
        <v>9</v>
      </c>
      <c r="N33" s="447">
        <v>1</v>
      </c>
    </row>
    <row r="34" spans="2:14" ht="13.5" customHeight="1">
      <c r="B34" s="438" t="s">
        <v>2453</v>
      </c>
      <c r="C34" s="447">
        <f t="shared" si="2"/>
        <v>108</v>
      </c>
      <c r="D34" s="447">
        <v>105</v>
      </c>
      <c r="E34" s="447">
        <v>0</v>
      </c>
      <c r="F34" s="447">
        <v>0</v>
      </c>
      <c r="G34" s="447">
        <v>1</v>
      </c>
      <c r="H34" s="447">
        <v>2</v>
      </c>
      <c r="I34" s="447">
        <v>0</v>
      </c>
      <c r="J34" s="447">
        <v>27</v>
      </c>
      <c r="K34" s="447">
        <v>32</v>
      </c>
      <c r="L34" s="447">
        <v>18</v>
      </c>
      <c r="M34" s="447">
        <v>13</v>
      </c>
      <c r="N34" s="447">
        <v>18</v>
      </c>
    </row>
    <row r="35" spans="2:14" ht="13.5" customHeight="1">
      <c r="B35" s="438" t="s">
        <v>2454</v>
      </c>
      <c r="C35" s="447">
        <f t="shared" si="2"/>
        <v>63</v>
      </c>
      <c r="D35" s="447">
        <v>59</v>
      </c>
      <c r="E35" s="447">
        <v>2</v>
      </c>
      <c r="F35" s="447">
        <v>0</v>
      </c>
      <c r="G35" s="447">
        <v>0</v>
      </c>
      <c r="H35" s="447">
        <v>0</v>
      </c>
      <c r="I35" s="447">
        <v>2</v>
      </c>
      <c r="J35" s="447">
        <v>22</v>
      </c>
      <c r="K35" s="447">
        <v>33</v>
      </c>
      <c r="L35" s="447">
        <v>5</v>
      </c>
      <c r="M35" s="447">
        <v>0</v>
      </c>
      <c r="N35" s="447">
        <v>3</v>
      </c>
    </row>
    <row r="36" spans="2:14" ht="13.5" customHeight="1">
      <c r="B36" s="438" t="s">
        <v>2455</v>
      </c>
      <c r="C36" s="447">
        <f t="shared" si="2"/>
        <v>42</v>
      </c>
      <c r="D36" s="447">
        <v>41</v>
      </c>
      <c r="E36" s="447">
        <v>0</v>
      </c>
      <c r="F36" s="447">
        <v>0</v>
      </c>
      <c r="G36" s="447">
        <v>0</v>
      </c>
      <c r="H36" s="447">
        <v>1</v>
      </c>
      <c r="I36" s="447">
        <v>0</v>
      </c>
      <c r="J36" s="447">
        <v>12</v>
      </c>
      <c r="K36" s="447">
        <v>22</v>
      </c>
      <c r="L36" s="447">
        <v>6</v>
      </c>
      <c r="M36" s="447">
        <v>0</v>
      </c>
      <c r="N36" s="447">
        <v>2</v>
      </c>
    </row>
    <row r="37" spans="2:14" ht="13.5" customHeight="1">
      <c r="B37" s="438" t="s">
        <v>2456</v>
      </c>
      <c r="C37" s="447">
        <f t="shared" si="2"/>
        <v>62</v>
      </c>
      <c r="D37" s="447">
        <v>61</v>
      </c>
      <c r="E37" s="447">
        <v>1</v>
      </c>
      <c r="F37" s="447">
        <v>0</v>
      </c>
      <c r="G37" s="447">
        <v>0</v>
      </c>
      <c r="H37" s="447">
        <v>0</v>
      </c>
      <c r="I37" s="447">
        <v>0</v>
      </c>
      <c r="J37" s="447">
        <v>18</v>
      </c>
      <c r="K37" s="447">
        <v>20</v>
      </c>
      <c r="L37" s="447">
        <v>16</v>
      </c>
      <c r="M37" s="447">
        <v>5</v>
      </c>
      <c r="N37" s="447">
        <v>3</v>
      </c>
    </row>
    <row r="38" spans="2:14" ht="13.5" customHeight="1">
      <c r="B38" s="438" t="s">
        <v>2457</v>
      </c>
      <c r="C38" s="447">
        <f t="shared" si="2"/>
        <v>53</v>
      </c>
      <c r="D38" s="447">
        <v>52</v>
      </c>
      <c r="E38" s="447">
        <v>0</v>
      </c>
      <c r="F38" s="447">
        <v>0</v>
      </c>
      <c r="G38" s="447">
        <v>0</v>
      </c>
      <c r="H38" s="447">
        <v>1</v>
      </c>
      <c r="I38" s="447">
        <v>0</v>
      </c>
      <c r="J38" s="447">
        <v>27</v>
      </c>
      <c r="K38" s="447">
        <v>17</v>
      </c>
      <c r="L38" s="447">
        <v>7</v>
      </c>
      <c r="M38" s="447">
        <v>2</v>
      </c>
      <c r="N38" s="447">
        <v>0</v>
      </c>
    </row>
    <row r="39" spans="2:14" ht="13.5" customHeight="1">
      <c r="B39" s="444" t="s">
        <v>2458</v>
      </c>
      <c r="C39" s="460">
        <f t="shared" si="2"/>
        <v>98</v>
      </c>
      <c r="D39" s="460">
        <v>93</v>
      </c>
      <c r="E39" s="460">
        <v>0</v>
      </c>
      <c r="F39" s="460">
        <v>0</v>
      </c>
      <c r="G39" s="460">
        <v>1</v>
      </c>
      <c r="H39" s="460">
        <v>4</v>
      </c>
      <c r="I39" s="460">
        <v>0</v>
      </c>
      <c r="J39" s="460">
        <v>23</v>
      </c>
      <c r="K39" s="460">
        <v>46</v>
      </c>
      <c r="L39" s="460">
        <v>23</v>
      </c>
      <c r="M39" s="460">
        <v>5</v>
      </c>
      <c r="N39" s="460">
        <v>1</v>
      </c>
    </row>
    <row r="40" spans="2:14" ht="13.5" customHeight="1">
      <c r="B40" s="461" t="s">
        <v>2483</v>
      </c>
      <c r="C40" s="461"/>
      <c r="D40" s="461"/>
      <c r="E40" s="461"/>
      <c r="F40" s="461"/>
      <c r="G40" s="461"/>
      <c r="H40" s="461"/>
      <c r="I40" s="461"/>
      <c r="J40" s="462"/>
      <c r="K40" s="462"/>
      <c r="L40" s="462"/>
      <c r="M40" s="462"/>
      <c r="N40" s="462"/>
    </row>
    <row r="41" ht="12">
      <c r="B41" s="430" t="s">
        <v>2484</v>
      </c>
    </row>
  </sheetData>
  <printOptions/>
  <pageMargins left="0.2755905511811024" right="0.2755905511811024" top="0.3937007874015748" bottom="0.3937007874015748" header="0.1968503937007874" footer="0.1968503937007874"/>
  <pageSetup horizontalDpi="400" verticalDpi="400" orientation="portrait" paperSize="9" r:id="rId1"/>
  <headerFooter alignWithMargins="0">
    <oddFooter>&amp;C&amp;F&amp;A</oddFooter>
  </headerFooter>
</worksheet>
</file>

<file path=xl/worksheets/sheet14.xml><?xml version="1.0" encoding="utf-8"?>
<worksheet xmlns="http://schemas.openxmlformats.org/spreadsheetml/2006/main" xmlns:r="http://schemas.openxmlformats.org/officeDocument/2006/relationships">
  <dimension ref="A2:I32"/>
  <sheetViews>
    <sheetView workbookViewId="0" topLeftCell="A1">
      <selection activeCell="A1" sqref="A1"/>
    </sheetView>
  </sheetViews>
  <sheetFormatPr defaultColWidth="9.00390625" defaultRowHeight="15" customHeight="1"/>
  <cols>
    <col min="1" max="1" width="2.625" style="463" customWidth="1"/>
    <col min="2" max="2" width="3.125" style="463" customWidth="1"/>
    <col min="3" max="3" width="14.625" style="463" customWidth="1"/>
    <col min="4" max="9" width="9.625" style="463" customWidth="1"/>
    <col min="10" max="16384" width="9.00390625" style="463" customWidth="1"/>
  </cols>
  <sheetData>
    <row r="1" ht="12" customHeight="1"/>
    <row r="2" ht="16.5" customHeight="1">
      <c r="B2" s="464" t="s">
        <v>2515</v>
      </c>
    </row>
    <row r="3" spans="1:9" ht="15" customHeight="1" thickBot="1">
      <c r="A3" s="464"/>
      <c r="I3" s="465" t="s">
        <v>2486</v>
      </c>
    </row>
    <row r="4" spans="1:9" ht="21" customHeight="1" thickTop="1">
      <c r="A4" s="464"/>
      <c r="B4" s="1202" t="s">
        <v>2487</v>
      </c>
      <c r="C4" s="1202"/>
      <c r="D4" s="466" t="s">
        <v>2488</v>
      </c>
      <c r="E4" s="467" t="s">
        <v>2489</v>
      </c>
      <c r="F4" s="467" t="s">
        <v>2490</v>
      </c>
      <c r="G4" s="467" t="s">
        <v>841</v>
      </c>
      <c r="H4" s="467" t="s">
        <v>2491</v>
      </c>
      <c r="I4" s="467" t="s">
        <v>842</v>
      </c>
    </row>
    <row r="5" spans="2:9" s="468" customFormat="1" ht="15" customHeight="1">
      <c r="B5" s="1201" t="s">
        <v>822</v>
      </c>
      <c r="C5" s="1201"/>
      <c r="D5" s="469">
        <f aca="true" t="shared" si="0" ref="D5:I5">D6+D17+D22+D26</f>
        <v>8676.900000000001</v>
      </c>
      <c r="E5" s="469">
        <f t="shared" si="0"/>
        <v>10826.6</v>
      </c>
      <c r="F5" s="469">
        <f t="shared" si="0"/>
        <v>9955</v>
      </c>
      <c r="G5" s="469">
        <f t="shared" si="0"/>
        <v>10494.6</v>
      </c>
      <c r="H5" s="469">
        <f t="shared" si="0"/>
        <v>9097.999999999998</v>
      </c>
      <c r="I5" s="469">
        <f t="shared" si="0"/>
        <v>8905.9</v>
      </c>
    </row>
    <row r="6" spans="2:9" ht="15" customHeight="1">
      <c r="B6" s="1203" t="s">
        <v>2492</v>
      </c>
      <c r="C6" s="1203"/>
      <c r="D6" s="470">
        <f>SUM(D7:D16)</f>
        <v>4122.2</v>
      </c>
      <c r="E6" s="470">
        <v>6124.7</v>
      </c>
      <c r="F6" s="470">
        <f>SUM(F7:F16)</f>
        <v>3556.9999999999995</v>
      </c>
      <c r="G6" s="470">
        <f>SUM(G7:G16)</f>
        <v>3281.4</v>
      </c>
      <c r="H6" s="470">
        <f>SUM(H7:H16)</f>
        <v>2829.7999999999997</v>
      </c>
      <c r="I6" s="470">
        <f>SUM(I7:I16)</f>
        <v>2933.4999999999995</v>
      </c>
    </row>
    <row r="7" spans="2:9" ht="15" customHeight="1">
      <c r="B7" s="471"/>
      <c r="C7" s="472" t="s">
        <v>2493</v>
      </c>
      <c r="D7" s="470">
        <v>306.5</v>
      </c>
      <c r="E7" s="470">
        <v>393</v>
      </c>
      <c r="F7" s="470">
        <v>371.9</v>
      </c>
      <c r="G7" s="470">
        <v>391.3</v>
      </c>
      <c r="H7" s="470">
        <v>383.9</v>
      </c>
      <c r="I7" s="470">
        <v>380.3</v>
      </c>
    </row>
    <row r="8" spans="2:9" ht="15" customHeight="1">
      <c r="B8" s="473"/>
      <c r="C8" s="456" t="s">
        <v>2494</v>
      </c>
      <c r="D8" s="470">
        <v>129.1</v>
      </c>
      <c r="E8" s="470">
        <v>136.1</v>
      </c>
      <c r="F8" s="470">
        <v>195.8</v>
      </c>
      <c r="G8" s="470">
        <v>254.9</v>
      </c>
      <c r="H8" s="470">
        <v>229.7</v>
      </c>
      <c r="I8" s="470">
        <v>225.7</v>
      </c>
    </row>
    <row r="9" spans="2:9" ht="15" customHeight="1">
      <c r="B9" s="473"/>
      <c r="C9" s="456" t="s">
        <v>2495</v>
      </c>
      <c r="D9" s="470">
        <v>258</v>
      </c>
      <c r="E9" s="470">
        <v>248.8</v>
      </c>
      <c r="F9" s="470">
        <v>289.4</v>
      </c>
      <c r="G9" s="470">
        <v>346.5</v>
      </c>
      <c r="H9" s="470">
        <v>338.1</v>
      </c>
      <c r="I9" s="470">
        <v>327.6</v>
      </c>
    </row>
    <row r="10" spans="2:9" ht="15" customHeight="1">
      <c r="B10" s="473"/>
      <c r="C10" s="456" t="s">
        <v>2496</v>
      </c>
      <c r="D10" s="470">
        <v>492.3</v>
      </c>
      <c r="E10" s="470">
        <v>202.7</v>
      </c>
      <c r="F10" s="470">
        <v>123.8</v>
      </c>
      <c r="G10" s="470">
        <v>85.2</v>
      </c>
      <c r="H10" s="470">
        <v>98.4</v>
      </c>
      <c r="I10" s="470">
        <v>146.5</v>
      </c>
    </row>
    <row r="11" spans="2:9" ht="15" customHeight="1">
      <c r="B11" s="473"/>
      <c r="C11" s="456" t="s">
        <v>2497</v>
      </c>
      <c r="D11" s="470">
        <v>730.6</v>
      </c>
      <c r="E11" s="470">
        <v>1446</v>
      </c>
      <c r="F11" s="470">
        <v>1028.3</v>
      </c>
      <c r="G11" s="470">
        <v>788.4</v>
      </c>
      <c r="H11" s="470">
        <v>730</v>
      </c>
      <c r="I11" s="470">
        <v>719.6</v>
      </c>
    </row>
    <row r="12" spans="2:9" ht="15" customHeight="1">
      <c r="B12" s="473"/>
      <c r="C12" s="456" t="s">
        <v>2498</v>
      </c>
      <c r="D12" s="470">
        <v>141.2</v>
      </c>
      <c r="E12" s="470">
        <v>107.7</v>
      </c>
      <c r="F12" s="470">
        <v>104.4</v>
      </c>
      <c r="G12" s="470">
        <v>112.3</v>
      </c>
      <c r="H12" s="470">
        <v>85.8</v>
      </c>
      <c r="I12" s="470">
        <v>78.9</v>
      </c>
    </row>
    <row r="13" spans="2:9" ht="15" customHeight="1">
      <c r="B13" s="473"/>
      <c r="C13" s="456" t="s">
        <v>2499</v>
      </c>
      <c r="D13" s="470">
        <v>23.9</v>
      </c>
      <c r="E13" s="470">
        <v>26.8</v>
      </c>
      <c r="F13" s="470">
        <v>31.1</v>
      </c>
      <c r="G13" s="470">
        <v>41.5</v>
      </c>
      <c r="H13" s="470">
        <v>43.6</v>
      </c>
      <c r="I13" s="470">
        <v>57</v>
      </c>
    </row>
    <row r="14" spans="2:9" ht="15" customHeight="1">
      <c r="B14" s="473"/>
      <c r="C14" s="456" t="s">
        <v>2500</v>
      </c>
      <c r="D14" s="470">
        <v>159.1</v>
      </c>
      <c r="E14" s="470">
        <v>200.6</v>
      </c>
      <c r="F14" s="470">
        <v>161.5</v>
      </c>
      <c r="G14" s="470">
        <v>76.3</v>
      </c>
      <c r="H14" s="470">
        <v>95.8</v>
      </c>
      <c r="I14" s="470">
        <v>141.7</v>
      </c>
    </row>
    <row r="15" spans="2:9" ht="15" customHeight="1">
      <c r="B15" s="473"/>
      <c r="C15" s="456" t="s">
        <v>2501</v>
      </c>
      <c r="D15" s="470">
        <v>86.2</v>
      </c>
      <c r="E15" s="470">
        <v>108.5</v>
      </c>
      <c r="F15" s="470">
        <v>138.7</v>
      </c>
      <c r="G15" s="470">
        <v>102.9</v>
      </c>
      <c r="H15" s="470">
        <v>88.4</v>
      </c>
      <c r="I15" s="470">
        <v>79.7</v>
      </c>
    </row>
    <row r="16" spans="2:9" ht="15" customHeight="1">
      <c r="B16" s="473"/>
      <c r="C16" s="456" t="s">
        <v>792</v>
      </c>
      <c r="D16" s="470">
        <v>1795.3</v>
      </c>
      <c r="E16" s="470">
        <v>3254.4</v>
      </c>
      <c r="F16" s="470">
        <v>1112.1</v>
      </c>
      <c r="G16" s="470">
        <v>1082.1</v>
      </c>
      <c r="H16" s="470">
        <v>736.1</v>
      </c>
      <c r="I16" s="470">
        <v>776.5</v>
      </c>
    </row>
    <row r="17" spans="2:9" ht="15" customHeight="1">
      <c r="B17" s="1199" t="s">
        <v>2502</v>
      </c>
      <c r="C17" s="1200"/>
      <c r="D17" s="470">
        <f aca="true" t="shared" si="1" ref="D17:I17">SUM(D18:D21)</f>
        <v>387.29999999999995</v>
      </c>
      <c r="E17" s="470">
        <f t="shared" si="1"/>
        <v>317.8</v>
      </c>
      <c r="F17" s="470">
        <f t="shared" si="1"/>
        <v>307</v>
      </c>
      <c r="G17" s="470">
        <f t="shared" si="1"/>
        <v>319.1</v>
      </c>
      <c r="H17" s="470">
        <f t="shared" si="1"/>
        <v>374.40000000000003</v>
      </c>
      <c r="I17" s="470">
        <f t="shared" si="1"/>
        <v>316.3</v>
      </c>
    </row>
    <row r="18" spans="2:9" ht="15" customHeight="1">
      <c r="B18" s="473"/>
      <c r="C18" s="456" t="s">
        <v>2503</v>
      </c>
      <c r="D18" s="470">
        <v>18</v>
      </c>
      <c r="E18" s="470">
        <v>15.6</v>
      </c>
      <c r="F18" s="470">
        <v>11.8</v>
      </c>
      <c r="G18" s="470">
        <v>9.2</v>
      </c>
      <c r="H18" s="470">
        <v>4.7</v>
      </c>
      <c r="I18" s="470">
        <v>4.4</v>
      </c>
    </row>
    <row r="19" spans="2:9" ht="15" customHeight="1">
      <c r="B19" s="473"/>
      <c r="C19" s="456" t="s">
        <v>2504</v>
      </c>
      <c r="D19" s="470">
        <v>160.7</v>
      </c>
      <c r="E19" s="470">
        <v>119.4</v>
      </c>
      <c r="F19" s="470">
        <v>124.2</v>
      </c>
      <c r="G19" s="470">
        <v>95.7</v>
      </c>
      <c r="H19" s="470">
        <v>60.7</v>
      </c>
      <c r="I19" s="470">
        <v>65.1</v>
      </c>
    </row>
    <row r="20" spans="2:9" ht="15" customHeight="1">
      <c r="B20" s="473"/>
      <c r="C20" s="456" t="s">
        <v>2505</v>
      </c>
      <c r="D20" s="474">
        <v>0</v>
      </c>
      <c r="E20" s="470">
        <v>86.5</v>
      </c>
      <c r="F20" s="470">
        <v>65</v>
      </c>
      <c r="G20" s="470">
        <v>120.3</v>
      </c>
      <c r="H20" s="470">
        <v>208.2</v>
      </c>
      <c r="I20" s="470">
        <v>170.3</v>
      </c>
    </row>
    <row r="21" spans="2:9" ht="15" customHeight="1">
      <c r="B21" s="473"/>
      <c r="C21" s="456" t="s">
        <v>792</v>
      </c>
      <c r="D21" s="470">
        <v>208.6</v>
      </c>
      <c r="E21" s="470">
        <v>96.3</v>
      </c>
      <c r="F21" s="470">
        <v>106</v>
      </c>
      <c r="G21" s="470">
        <v>93.9</v>
      </c>
      <c r="H21" s="470">
        <v>100.8</v>
      </c>
      <c r="I21" s="470">
        <v>76.5</v>
      </c>
    </row>
    <row r="22" spans="2:9" ht="15" customHeight="1">
      <c r="B22" s="1199" t="s">
        <v>2506</v>
      </c>
      <c r="C22" s="1200"/>
      <c r="D22" s="470">
        <f aca="true" t="shared" si="2" ref="D22:I22">SUM(D23:D25)</f>
        <v>4151.400000000001</v>
      </c>
      <c r="E22" s="470">
        <f t="shared" si="2"/>
        <v>4372.6</v>
      </c>
      <c r="F22" s="470">
        <f t="shared" si="2"/>
        <v>6076.299999999999</v>
      </c>
      <c r="G22" s="470">
        <f t="shared" si="2"/>
        <v>6877.1</v>
      </c>
      <c r="H22" s="470">
        <f t="shared" si="2"/>
        <v>5848.9</v>
      </c>
      <c r="I22" s="470">
        <f t="shared" si="2"/>
        <v>5641.999999999999</v>
      </c>
    </row>
    <row r="23" spans="2:9" ht="15" customHeight="1">
      <c r="B23" s="473"/>
      <c r="C23" s="456" t="s">
        <v>2507</v>
      </c>
      <c r="D23" s="470">
        <v>2928.6</v>
      </c>
      <c r="E23" s="470">
        <v>3151.9</v>
      </c>
      <c r="F23" s="470">
        <v>5013.9</v>
      </c>
      <c r="G23" s="470">
        <v>5960.8</v>
      </c>
      <c r="H23" s="470">
        <v>4911.4</v>
      </c>
      <c r="I23" s="470">
        <v>4646.9</v>
      </c>
    </row>
    <row r="24" spans="2:9" ht="15" customHeight="1">
      <c r="B24" s="473"/>
      <c r="C24" s="456" t="s">
        <v>2508</v>
      </c>
      <c r="D24" s="470">
        <v>1033.7</v>
      </c>
      <c r="E24" s="470">
        <v>1062.9</v>
      </c>
      <c r="F24" s="470">
        <v>865.9</v>
      </c>
      <c r="G24" s="470">
        <v>631.3</v>
      </c>
      <c r="H24" s="470">
        <v>726.4</v>
      </c>
      <c r="I24" s="470">
        <v>803.9</v>
      </c>
    </row>
    <row r="25" spans="2:9" ht="15" customHeight="1">
      <c r="B25" s="473"/>
      <c r="C25" s="456" t="s">
        <v>792</v>
      </c>
      <c r="D25" s="470">
        <v>189.1</v>
      </c>
      <c r="E25" s="470">
        <v>157.8</v>
      </c>
      <c r="F25" s="470">
        <v>196.5</v>
      </c>
      <c r="G25" s="470">
        <v>285</v>
      </c>
      <c r="H25" s="470">
        <v>211.1</v>
      </c>
      <c r="I25" s="470">
        <v>191.2</v>
      </c>
    </row>
    <row r="26" spans="2:9" ht="15" customHeight="1">
      <c r="B26" s="1199" t="s">
        <v>2509</v>
      </c>
      <c r="C26" s="1200"/>
      <c r="D26" s="470">
        <f aca="true" t="shared" si="3" ref="D26:I26">SUM(D27:D29)</f>
        <v>16</v>
      </c>
      <c r="E26" s="470">
        <f t="shared" si="3"/>
        <v>11.5</v>
      </c>
      <c r="F26" s="470">
        <f t="shared" si="3"/>
        <v>14.7</v>
      </c>
      <c r="G26" s="470">
        <f t="shared" si="3"/>
        <v>17</v>
      </c>
      <c r="H26" s="470">
        <f t="shared" si="3"/>
        <v>44.9</v>
      </c>
      <c r="I26" s="470">
        <f t="shared" si="3"/>
        <v>14.1</v>
      </c>
    </row>
    <row r="27" spans="2:9" ht="15" customHeight="1">
      <c r="B27" s="471"/>
      <c r="C27" s="472" t="s">
        <v>2510</v>
      </c>
      <c r="D27" s="470">
        <v>0.9</v>
      </c>
      <c r="E27" s="470">
        <v>1.3</v>
      </c>
      <c r="F27" s="470">
        <v>1.7</v>
      </c>
      <c r="G27" s="470">
        <v>0.3</v>
      </c>
      <c r="H27" s="470">
        <v>1.2</v>
      </c>
      <c r="I27" s="470">
        <v>0.7</v>
      </c>
    </row>
    <row r="28" spans="2:9" ht="15" customHeight="1">
      <c r="B28" s="471"/>
      <c r="C28" s="472" t="s">
        <v>2511</v>
      </c>
      <c r="D28" s="470">
        <v>0.3</v>
      </c>
      <c r="E28" s="470">
        <v>1.1</v>
      </c>
      <c r="F28" s="470">
        <v>0.5</v>
      </c>
      <c r="G28" s="470">
        <v>0.7</v>
      </c>
      <c r="H28" s="470">
        <v>0.3</v>
      </c>
      <c r="I28" s="470">
        <v>4.8</v>
      </c>
    </row>
    <row r="29" spans="2:9" ht="15" customHeight="1">
      <c r="B29" s="475"/>
      <c r="C29" s="476" t="s">
        <v>792</v>
      </c>
      <c r="D29" s="477">
        <v>14.8</v>
      </c>
      <c r="E29" s="477">
        <v>9.1</v>
      </c>
      <c r="F29" s="477">
        <v>12.5</v>
      </c>
      <c r="G29" s="477">
        <v>16</v>
      </c>
      <c r="H29" s="477">
        <v>43.4</v>
      </c>
      <c r="I29" s="477">
        <v>8.6</v>
      </c>
    </row>
    <row r="30" spans="2:3" ht="15" customHeight="1">
      <c r="B30" s="463" t="s">
        <v>2512</v>
      </c>
      <c r="C30" s="478"/>
    </row>
    <row r="31" ht="15" customHeight="1">
      <c r="B31" s="463" t="s">
        <v>2513</v>
      </c>
    </row>
    <row r="32" ht="15" customHeight="1">
      <c r="B32" s="463" t="s">
        <v>2514</v>
      </c>
    </row>
  </sheetData>
  <mergeCells count="6">
    <mergeCell ref="B22:C22"/>
    <mergeCell ref="B26:C26"/>
    <mergeCell ref="B5:C5"/>
    <mergeCell ref="B4:C4"/>
    <mergeCell ref="B6:C6"/>
    <mergeCell ref="B17:C17"/>
  </mergeCells>
  <printOptions/>
  <pageMargins left="0.2755905511811024" right="0.31496062992125984" top="0.5905511811023623" bottom="0.3937007874015748" header="0.2755905511811024" footer="0.1968503937007874"/>
  <pageSetup horizontalDpi="300" verticalDpi="300" orientation="portrait" paperSize="9" r:id="rId1"/>
</worksheet>
</file>

<file path=xl/worksheets/sheet15.xml><?xml version="1.0" encoding="utf-8"?>
<worksheet xmlns="http://schemas.openxmlformats.org/spreadsheetml/2006/main" xmlns:r="http://schemas.openxmlformats.org/officeDocument/2006/relationships">
  <dimension ref="A2:I54"/>
  <sheetViews>
    <sheetView workbookViewId="0" topLeftCell="A1">
      <selection activeCell="A1" sqref="A1"/>
    </sheetView>
  </sheetViews>
  <sheetFormatPr defaultColWidth="9.00390625" defaultRowHeight="13.5"/>
  <cols>
    <col min="1" max="1" width="2.625" style="479" customWidth="1"/>
    <col min="2" max="2" width="3.625" style="479" customWidth="1"/>
    <col min="3" max="3" width="28.375" style="479" customWidth="1"/>
    <col min="4" max="9" width="12.125" style="479" customWidth="1"/>
    <col min="10" max="16384" width="9.00390625" style="479" customWidth="1"/>
  </cols>
  <sheetData>
    <row r="1" ht="12" customHeight="1"/>
    <row r="2" spans="2:3" ht="14.25">
      <c r="B2" s="480" t="s">
        <v>2571</v>
      </c>
      <c r="C2" s="480"/>
    </row>
    <row r="3" spans="2:3" ht="14.25">
      <c r="B3" s="480" t="s">
        <v>2543</v>
      </c>
      <c r="C3" s="480"/>
    </row>
    <row r="4" spans="2:3" ht="12" customHeight="1">
      <c r="B4" s="480"/>
      <c r="C4" s="480"/>
    </row>
    <row r="5" ht="12.75" thickBot="1">
      <c r="I5" s="481" t="s">
        <v>2544</v>
      </c>
    </row>
    <row r="6" spans="1:9" ht="54" customHeight="1" thickTop="1">
      <c r="A6" s="482"/>
      <c r="B6" s="1192" t="s">
        <v>2545</v>
      </c>
      <c r="C6" s="1193"/>
      <c r="D6" s="484" t="s">
        <v>2516</v>
      </c>
      <c r="E6" s="484" t="s">
        <v>2517</v>
      </c>
      <c r="F6" s="483" t="s">
        <v>2546</v>
      </c>
      <c r="G6" s="483" t="s">
        <v>2547</v>
      </c>
      <c r="H6" s="485" t="s">
        <v>2548</v>
      </c>
      <c r="I6" s="485" t="s">
        <v>2549</v>
      </c>
    </row>
    <row r="7" spans="1:9" ht="6" customHeight="1">
      <c r="A7" s="482"/>
      <c r="B7" s="486"/>
      <c r="C7" s="487"/>
      <c r="D7" s="488"/>
      <c r="E7" s="488"/>
      <c r="F7" s="488"/>
      <c r="G7" s="488"/>
      <c r="H7" s="488"/>
      <c r="I7" s="488"/>
    </row>
    <row r="8" spans="1:9" ht="13.5">
      <c r="A8" s="482"/>
      <c r="B8" s="1317" t="s">
        <v>2550</v>
      </c>
      <c r="C8" s="1318"/>
      <c r="D8" s="489">
        <v>5141</v>
      </c>
      <c r="E8" s="489">
        <v>155981</v>
      </c>
      <c r="F8" s="489">
        <v>1498945</v>
      </c>
      <c r="G8" s="489">
        <v>2617825</v>
      </c>
      <c r="H8" s="489">
        <v>2169827</v>
      </c>
      <c r="I8" s="489">
        <v>775699</v>
      </c>
    </row>
    <row r="9" spans="1:9" ht="13.5">
      <c r="A9" s="482"/>
      <c r="B9" s="1317" t="s">
        <v>2551</v>
      </c>
      <c r="C9" s="1318"/>
      <c r="D9" s="489">
        <v>5010</v>
      </c>
      <c r="E9" s="489">
        <v>151418</v>
      </c>
      <c r="F9" s="489">
        <v>1468735</v>
      </c>
      <c r="G9" s="489">
        <v>2549561</v>
      </c>
      <c r="H9" s="489">
        <v>2107291</v>
      </c>
      <c r="I9" s="489">
        <v>734237</v>
      </c>
    </row>
    <row r="10" spans="1:9" s="491" customFormat="1" ht="12" customHeight="1">
      <c r="A10" s="490"/>
      <c r="B10" s="1317" t="s">
        <v>2552</v>
      </c>
      <c r="C10" s="1318"/>
      <c r="D10" s="77">
        <f>SUM(D39,D43)</f>
        <v>4810</v>
      </c>
      <c r="E10" s="77">
        <f>SUM(E39,E43)</f>
        <v>146634</v>
      </c>
      <c r="F10" s="77">
        <v>1469337</v>
      </c>
      <c r="G10" s="77">
        <f>SUM(G39,G43)</f>
        <v>2544838</v>
      </c>
      <c r="H10" s="77">
        <f>SUM(H39,H43)</f>
        <v>2118257</v>
      </c>
      <c r="I10" s="77">
        <f>SUM(I39,I43)</f>
        <v>744414</v>
      </c>
    </row>
    <row r="11" spans="1:9" ht="9" customHeight="1">
      <c r="A11" s="482"/>
      <c r="B11" s="492"/>
      <c r="C11" s="493"/>
      <c r="D11" s="494"/>
      <c r="E11" s="494"/>
      <c r="F11" s="494"/>
      <c r="G11" s="494"/>
      <c r="H11" s="494"/>
      <c r="I11" s="494"/>
    </row>
    <row r="12" spans="1:9" ht="12">
      <c r="A12" s="482"/>
      <c r="B12" s="492"/>
      <c r="C12" s="495" t="s">
        <v>2518</v>
      </c>
      <c r="D12" s="270">
        <v>629</v>
      </c>
      <c r="E12" s="270">
        <v>15087</v>
      </c>
      <c r="F12" s="270">
        <v>146558</v>
      </c>
      <c r="G12" s="270">
        <v>252451</v>
      </c>
      <c r="H12" s="270">
        <v>187967</v>
      </c>
      <c r="I12" s="270">
        <v>73221</v>
      </c>
    </row>
    <row r="13" spans="1:9" ht="12">
      <c r="A13" s="482"/>
      <c r="B13" s="492"/>
      <c r="C13" s="495" t="s">
        <v>2519</v>
      </c>
      <c r="D13" s="270">
        <v>90</v>
      </c>
      <c r="E13" s="270">
        <v>2384</v>
      </c>
      <c r="F13" s="270">
        <v>39845</v>
      </c>
      <c r="G13" s="270">
        <v>63955</v>
      </c>
      <c r="H13" s="270">
        <v>48402</v>
      </c>
      <c r="I13" s="270">
        <v>11676</v>
      </c>
    </row>
    <row r="14" spans="1:9" ht="12">
      <c r="A14" s="482"/>
      <c r="B14" s="492"/>
      <c r="C14" s="495" t="s">
        <v>2520</v>
      </c>
      <c r="D14" s="270">
        <v>240</v>
      </c>
      <c r="E14" s="270">
        <v>3632</v>
      </c>
      <c r="F14" s="270">
        <v>20168</v>
      </c>
      <c r="G14" s="270">
        <v>41317</v>
      </c>
      <c r="H14" s="270">
        <v>24750</v>
      </c>
      <c r="I14" s="270">
        <v>10750</v>
      </c>
    </row>
    <row r="15" spans="1:9" ht="12">
      <c r="A15" s="482"/>
      <c r="B15" s="492"/>
      <c r="C15" s="495" t="s">
        <v>2553</v>
      </c>
      <c r="D15" s="270">
        <v>649</v>
      </c>
      <c r="E15" s="270">
        <v>20113</v>
      </c>
      <c r="F15" s="270">
        <v>53228</v>
      </c>
      <c r="G15" s="270">
        <v>123495</v>
      </c>
      <c r="H15" s="270">
        <v>92566</v>
      </c>
      <c r="I15" s="270">
        <v>47553</v>
      </c>
    </row>
    <row r="16" spans="1:9" ht="12">
      <c r="A16" s="482"/>
      <c r="B16" s="492" t="s">
        <v>2521</v>
      </c>
      <c r="C16" s="495" t="s">
        <v>2522</v>
      </c>
      <c r="D16" s="270">
        <v>262</v>
      </c>
      <c r="E16" s="270">
        <v>2974</v>
      </c>
      <c r="F16" s="270">
        <v>28910</v>
      </c>
      <c r="G16" s="270">
        <v>48186</v>
      </c>
      <c r="H16" s="270">
        <v>13479</v>
      </c>
      <c r="I16" s="270">
        <v>5252</v>
      </c>
    </row>
    <row r="17" spans="1:9" ht="12">
      <c r="A17" s="482"/>
      <c r="B17" s="492"/>
      <c r="C17" s="495" t="s">
        <v>2523</v>
      </c>
      <c r="D17" s="270">
        <v>206</v>
      </c>
      <c r="E17" s="270">
        <v>3979</v>
      </c>
      <c r="F17" s="270">
        <v>26491</v>
      </c>
      <c r="G17" s="270">
        <v>57900</v>
      </c>
      <c r="H17" s="270">
        <v>44346</v>
      </c>
      <c r="I17" s="270">
        <v>22544</v>
      </c>
    </row>
    <row r="18" spans="1:9" ht="12">
      <c r="A18" s="482"/>
      <c r="B18" s="492" t="s">
        <v>2521</v>
      </c>
      <c r="C18" s="495" t="s">
        <v>2524</v>
      </c>
      <c r="D18" s="270">
        <v>74</v>
      </c>
      <c r="E18" s="270">
        <v>1945</v>
      </c>
      <c r="F18" s="270">
        <v>18376</v>
      </c>
      <c r="G18" s="270">
        <v>31284</v>
      </c>
      <c r="H18" s="270">
        <v>22846</v>
      </c>
      <c r="I18" s="270">
        <v>8172</v>
      </c>
    </row>
    <row r="19" spans="1:9" ht="12">
      <c r="A19" s="482"/>
      <c r="B19" s="492"/>
      <c r="C19" s="495" t="s">
        <v>2554</v>
      </c>
      <c r="D19" s="270">
        <v>205</v>
      </c>
      <c r="E19" s="270">
        <v>3988</v>
      </c>
      <c r="F19" s="270">
        <v>20948</v>
      </c>
      <c r="G19" s="270">
        <v>50567</v>
      </c>
      <c r="H19" s="270">
        <v>32673</v>
      </c>
      <c r="I19" s="270">
        <v>16195</v>
      </c>
    </row>
    <row r="20" spans="1:9" ht="12">
      <c r="A20" s="482"/>
      <c r="B20" s="492" t="s">
        <v>2521</v>
      </c>
      <c r="C20" s="495" t="s">
        <v>2525</v>
      </c>
      <c r="D20" s="270">
        <v>34</v>
      </c>
      <c r="E20" s="270">
        <v>2571</v>
      </c>
      <c r="F20" s="270">
        <v>35543</v>
      </c>
      <c r="G20" s="270">
        <v>92543</v>
      </c>
      <c r="H20" s="270">
        <v>91790</v>
      </c>
      <c r="I20" s="270">
        <v>50826</v>
      </c>
    </row>
    <row r="21" spans="1:9" ht="12">
      <c r="A21" s="482"/>
      <c r="B21" s="492" t="s">
        <v>2521</v>
      </c>
      <c r="C21" s="495" t="s">
        <v>2526</v>
      </c>
      <c r="D21" s="270">
        <v>17</v>
      </c>
      <c r="E21" s="270">
        <v>134</v>
      </c>
      <c r="F21" s="270">
        <v>4390</v>
      </c>
      <c r="G21" s="270">
        <v>6381</v>
      </c>
      <c r="H21" s="270">
        <v>0</v>
      </c>
      <c r="I21" s="270">
        <v>0</v>
      </c>
    </row>
    <row r="22" spans="1:9" ht="12">
      <c r="A22" s="482"/>
      <c r="B22" s="492" t="s">
        <v>2521</v>
      </c>
      <c r="C22" s="495" t="s">
        <v>2527</v>
      </c>
      <c r="D22" s="270">
        <v>105</v>
      </c>
      <c r="E22" s="270">
        <v>3226</v>
      </c>
      <c r="F22" s="270">
        <v>30126</v>
      </c>
      <c r="G22" s="270">
        <v>52656</v>
      </c>
      <c r="H22" s="270">
        <v>42029</v>
      </c>
      <c r="I22" s="270">
        <v>15367</v>
      </c>
    </row>
    <row r="23" spans="1:9" ht="12">
      <c r="A23" s="482"/>
      <c r="B23" s="492" t="s">
        <v>2521</v>
      </c>
      <c r="C23" s="495" t="s">
        <v>2528</v>
      </c>
      <c r="D23" s="270">
        <v>18</v>
      </c>
      <c r="E23" s="270">
        <v>490</v>
      </c>
      <c r="F23" s="270">
        <v>1705</v>
      </c>
      <c r="G23" s="270">
        <v>4252</v>
      </c>
      <c r="H23" s="270">
        <v>3232</v>
      </c>
      <c r="I23" s="270">
        <v>1826</v>
      </c>
    </row>
    <row r="24" spans="1:9" ht="12">
      <c r="A24" s="482"/>
      <c r="B24" s="492"/>
      <c r="C24" s="496" t="s">
        <v>2529</v>
      </c>
      <c r="D24" s="270">
        <v>80</v>
      </c>
      <c r="E24" s="270">
        <v>1762</v>
      </c>
      <c r="F24" s="270">
        <v>11705</v>
      </c>
      <c r="G24" s="270">
        <v>21045</v>
      </c>
      <c r="H24" s="270">
        <v>17980</v>
      </c>
      <c r="I24" s="270">
        <v>6666</v>
      </c>
    </row>
    <row r="25" spans="1:9" ht="12">
      <c r="A25" s="482"/>
      <c r="B25" s="492" t="s">
        <v>2521</v>
      </c>
      <c r="C25" s="495" t="s">
        <v>2530</v>
      </c>
      <c r="D25" s="270">
        <v>207</v>
      </c>
      <c r="E25" s="270">
        <v>5738</v>
      </c>
      <c r="F25" s="270">
        <v>53862</v>
      </c>
      <c r="G25" s="270">
        <v>103218</v>
      </c>
      <c r="H25" s="270">
        <v>65726</v>
      </c>
      <c r="I25" s="270">
        <v>23239</v>
      </c>
    </row>
    <row r="26" spans="1:9" ht="12">
      <c r="A26" s="482"/>
      <c r="B26" s="492" t="s">
        <v>2521</v>
      </c>
      <c r="C26" s="495" t="s">
        <v>2531</v>
      </c>
      <c r="D26" s="270">
        <v>69</v>
      </c>
      <c r="E26" s="270">
        <v>1797</v>
      </c>
      <c r="F26" s="270">
        <v>19580</v>
      </c>
      <c r="G26" s="270">
        <v>35654</v>
      </c>
      <c r="H26" s="270">
        <v>24608</v>
      </c>
      <c r="I26" s="270">
        <v>9325</v>
      </c>
    </row>
    <row r="27" spans="1:9" ht="12">
      <c r="A27" s="482"/>
      <c r="B27" s="492" t="s">
        <v>2521</v>
      </c>
      <c r="C27" s="495" t="s">
        <v>2532</v>
      </c>
      <c r="D27" s="270">
        <v>47</v>
      </c>
      <c r="E27" s="270">
        <v>1341</v>
      </c>
      <c r="F27" s="270">
        <v>14211</v>
      </c>
      <c r="G27" s="270">
        <v>25188</v>
      </c>
      <c r="H27" s="270">
        <v>21203</v>
      </c>
      <c r="I27" s="270">
        <v>8222</v>
      </c>
    </row>
    <row r="28" spans="1:9" ht="12">
      <c r="A28" s="482"/>
      <c r="B28" s="492" t="s">
        <v>2521</v>
      </c>
      <c r="C28" s="495" t="s">
        <v>2533</v>
      </c>
      <c r="D28" s="270">
        <v>362</v>
      </c>
      <c r="E28" s="270">
        <v>6682</v>
      </c>
      <c r="F28" s="270">
        <v>54635</v>
      </c>
      <c r="G28" s="270">
        <v>107558</v>
      </c>
      <c r="H28" s="270">
        <v>67145</v>
      </c>
      <c r="I28" s="270">
        <v>27144</v>
      </c>
    </row>
    <row r="29" spans="1:9" ht="12">
      <c r="A29" s="482"/>
      <c r="B29" s="492" t="s">
        <v>2534</v>
      </c>
      <c r="C29" s="495" t="s">
        <v>2535</v>
      </c>
      <c r="D29" s="270">
        <v>438</v>
      </c>
      <c r="E29" s="270">
        <v>12699</v>
      </c>
      <c r="F29" s="270">
        <v>125481</v>
      </c>
      <c r="G29" s="270">
        <v>234245</v>
      </c>
      <c r="H29" s="270">
        <v>193629</v>
      </c>
      <c r="I29" s="270">
        <v>72913</v>
      </c>
    </row>
    <row r="30" spans="1:9" ht="12">
      <c r="A30" s="482"/>
      <c r="B30" s="492" t="s">
        <v>2534</v>
      </c>
      <c r="C30" s="495" t="s">
        <v>2536</v>
      </c>
      <c r="D30" s="270">
        <v>771</v>
      </c>
      <c r="E30" s="270">
        <v>43605</v>
      </c>
      <c r="F30" s="270">
        <v>626875</v>
      </c>
      <c r="G30" s="270">
        <v>961186</v>
      </c>
      <c r="H30" s="270">
        <v>912186</v>
      </c>
      <c r="I30" s="270">
        <v>263440</v>
      </c>
    </row>
    <row r="31" spans="1:9" ht="12">
      <c r="A31" s="482"/>
      <c r="B31" s="492" t="s">
        <v>2534</v>
      </c>
      <c r="C31" s="495" t="s">
        <v>2537</v>
      </c>
      <c r="D31" s="270">
        <v>108</v>
      </c>
      <c r="E31" s="270">
        <v>5486</v>
      </c>
      <c r="F31" s="270">
        <v>51855</v>
      </c>
      <c r="G31" s="270">
        <v>97634</v>
      </c>
      <c r="H31" s="270">
        <v>90277</v>
      </c>
      <c r="I31" s="270">
        <v>32687</v>
      </c>
    </row>
    <row r="32" spans="1:9" ht="12">
      <c r="A32" s="482"/>
      <c r="B32" s="492" t="s">
        <v>2534</v>
      </c>
      <c r="C32" s="495" t="s">
        <v>2538</v>
      </c>
      <c r="D32" s="270">
        <v>72</v>
      </c>
      <c r="E32" s="270">
        <v>3690</v>
      </c>
      <c r="F32" s="270">
        <v>56751</v>
      </c>
      <c r="G32" s="270">
        <v>77853</v>
      </c>
      <c r="H32" s="270">
        <v>73164</v>
      </c>
      <c r="I32" s="270">
        <v>16336</v>
      </c>
    </row>
    <row r="33" spans="1:9" ht="12">
      <c r="A33" s="482"/>
      <c r="B33" s="492"/>
      <c r="C33" s="495" t="s">
        <v>2539</v>
      </c>
      <c r="D33" s="270">
        <v>127</v>
      </c>
      <c r="E33" s="270">
        <v>3311</v>
      </c>
      <c r="F33" s="270">
        <v>28094</v>
      </c>
      <c r="G33" s="270">
        <v>56351</v>
      </c>
      <c r="H33" s="270">
        <v>48261</v>
      </c>
      <c r="I33" s="270">
        <v>21059</v>
      </c>
    </row>
    <row r="34" spans="1:9" ht="9" customHeight="1">
      <c r="A34" s="482"/>
      <c r="B34" s="492"/>
      <c r="C34" s="497"/>
      <c r="D34" s="494"/>
      <c r="E34" s="494"/>
      <c r="F34" s="494"/>
      <c r="G34" s="494"/>
      <c r="H34" s="494"/>
      <c r="I34" s="494"/>
    </row>
    <row r="35" spans="1:9" ht="12" customHeight="1">
      <c r="A35" s="482"/>
      <c r="B35" s="492"/>
      <c r="C35" s="495" t="s">
        <v>2540</v>
      </c>
      <c r="D35" s="270">
        <v>0</v>
      </c>
      <c r="E35" s="270">
        <v>0</v>
      </c>
      <c r="F35" s="270">
        <v>0</v>
      </c>
      <c r="G35" s="270">
        <v>0</v>
      </c>
      <c r="H35" s="270">
        <v>0</v>
      </c>
      <c r="I35" s="270">
        <v>0</v>
      </c>
    </row>
    <row r="36" spans="1:9" ht="12" customHeight="1">
      <c r="A36" s="482"/>
      <c r="B36" s="492"/>
      <c r="C36" s="495" t="s">
        <v>2541</v>
      </c>
      <c r="D36" s="270">
        <v>0</v>
      </c>
      <c r="E36" s="270">
        <v>0</v>
      </c>
      <c r="F36" s="270">
        <v>0</v>
      </c>
      <c r="G36" s="270">
        <v>0</v>
      </c>
      <c r="H36" s="270">
        <v>0</v>
      </c>
      <c r="I36" s="270">
        <v>0</v>
      </c>
    </row>
    <row r="37" spans="1:9" ht="12" customHeight="1">
      <c r="A37" s="482"/>
      <c r="B37" s="492"/>
      <c r="C37" s="495" t="s">
        <v>2542</v>
      </c>
      <c r="D37" s="270">
        <v>0</v>
      </c>
      <c r="E37" s="270">
        <v>0</v>
      </c>
      <c r="F37" s="270">
        <v>0</v>
      </c>
      <c r="G37" s="270">
        <v>0</v>
      </c>
      <c r="H37" s="270">
        <v>0</v>
      </c>
      <c r="I37" s="270">
        <v>0</v>
      </c>
    </row>
    <row r="38" spans="1:9" ht="6" customHeight="1">
      <c r="A38" s="482"/>
      <c r="B38" s="492"/>
      <c r="C38" s="497"/>
      <c r="D38" s="489"/>
      <c r="E38" s="489"/>
      <c r="F38" s="489"/>
      <c r="G38" s="489"/>
      <c r="H38" s="489"/>
      <c r="I38" s="489"/>
    </row>
    <row r="39" spans="1:9" s="500" customFormat="1" ht="11.25">
      <c r="A39" s="490"/>
      <c r="B39" s="498"/>
      <c r="C39" s="499" t="s">
        <v>2555</v>
      </c>
      <c r="D39" s="77">
        <v>3776</v>
      </c>
      <c r="E39" s="77">
        <v>41580</v>
      </c>
      <c r="F39" s="77">
        <v>202566</v>
      </c>
      <c r="G39" s="77">
        <v>428835</v>
      </c>
      <c r="H39" s="77">
        <f>SUM(H40:H42)</f>
        <v>0</v>
      </c>
      <c r="I39" s="77">
        <f>SUM(I40:I42)</f>
        <v>0</v>
      </c>
    </row>
    <row r="40" spans="1:9" ht="12">
      <c r="A40" s="482"/>
      <c r="B40" s="492"/>
      <c r="C40" s="496" t="s">
        <v>2556</v>
      </c>
      <c r="D40" s="270">
        <v>2170</v>
      </c>
      <c r="E40" s="270">
        <v>13001</v>
      </c>
      <c r="F40" s="270">
        <v>48205</v>
      </c>
      <c r="G40" s="270">
        <v>108580</v>
      </c>
      <c r="H40" s="270">
        <v>0</v>
      </c>
      <c r="I40" s="270">
        <v>0</v>
      </c>
    </row>
    <row r="41" spans="1:9" ht="12">
      <c r="A41" s="482"/>
      <c r="B41" s="492"/>
      <c r="C41" s="496" t="s">
        <v>2557</v>
      </c>
      <c r="D41" s="270">
        <v>1203</v>
      </c>
      <c r="E41" s="270">
        <v>14446</v>
      </c>
      <c r="F41" s="270">
        <v>74626</v>
      </c>
      <c r="G41" s="270">
        <v>153354</v>
      </c>
      <c r="H41" s="270">
        <v>0</v>
      </c>
      <c r="I41" s="270">
        <v>0</v>
      </c>
    </row>
    <row r="42" spans="1:9" ht="12">
      <c r="A42" s="482"/>
      <c r="B42" s="492"/>
      <c r="C42" s="496" t="s">
        <v>2558</v>
      </c>
      <c r="D42" s="270">
        <v>583</v>
      </c>
      <c r="E42" s="270">
        <v>14133</v>
      </c>
      <c r="F42" s="270">
        <v>79734</v>
      </c>
      <c r="G42" s="270">
        <v>166901</v>
      </c>
      <c r="H42" s="270">
        <v>0</v>
      </c>
      <c r="I42" s="270">
        <v>0</v>
      </c>
    </row>
    <row r="43" spans="1:9" s="500" customFormat="1" ht="11.25">
      <c r="A43" s="490"/>
      <c r="B43" s="498"/>
      <c r="C43" s="499" t="s">
        <v>2559</v>
      </c>
      <c r="D43" s="77">
        <v>1034</v>
      </c>
      <c r="E43" s="77">
        <v>105054</v>
      </c>
      <c r="F43" s="77">
        <v>1266772</v>
      </c>
      <c r="G43" s="77">
        <v>2116003</v>
      </c>
      <c r="H43" s="77">
        <v>2118257</v>
      </c>
      <c r="I43" s="77">
        <v>744414</v>
      </c>
    </row>
    <row r="44" spans="1:9" ht="12">
      <c r="A44" s="482"/>
      <c r="B44" s="492"/>
      <c r="C44" s="496" t="s">
        <v>2560</v>
      </c>
      <c r="D44" s="270">
        <v>401</v>
      </c>
      <c r="E44" s="270">
        <v>15505</v>
      </c>
      <c r="F44" s="270">
        <v>103192</v>
      </c>
      <c r="G44" s="270">
        <v>200753</v>
      </c>
      <c r="H44" s="270">
        <v>201109</v>
      </c>
      <c r="I44" s="270">
        <v>87893</v>
      </c>
    </row>
    <row r="45" spans="1:9" ht="12">
      <c r="A45" s="482"/>
      <c r="B45" s="492"/>
      <c r="C45" s="496" t="s">
        <v>2561</v>
      </c>
      <c r="D45" s="270">
        <v>349</v>
      </c>
      <c r="E45" s="270">
        <v>23966</v>
      </c>
      <c r="F45" s="270">
        <v>193775</v>
      </c>
      <c r="G45" s="270">
        <v>342624</v>
      </c>
      <c r="H45" s="270">
        <v>342048</v>
      </c>
      <c r="I45" s="270">
        <v>133012</v>
      </c>
    </row>
    <row r="46" spans="1:9" ht="12">
      <c r="A46" s="482"/>
      <c r="B46" s="492"/>
      <c r="C46" s="496" t="s">
        <v>2562</v>
      </c>
      <c r="D46" s="270">
        <v>180</v>
      </c>
      <c r="E46" s="270">
        <v>24182</v>
      </c>
      <c r="F46" s="270">
        <v>252314</v>
      </c>
      <c r="G46" s="270">
        <v>445291</v>
      </c>
      <c r="H46" s="270">
        <v>446648</v>
      </c>
      <c r="I46" s="270">
        <v>172044</v>
      </c>
    </row>
    <row r="47" spans="1:9" ht="12">
      <c r="A47" s="482"/>
      <c r="B47" s="492"/>
      <c r="C47" s="496" t="s">
        <v>2563</v>
      </c>
      <c r="D47" s="270">
        <v>56</v>
      </c>
      <c r="E47" s="270">
        <v>13528</v>
      </c>
      <c r="F47" s="270">
        <v>216969</v>
      </c>
      <c r="G47" s="270">
        <v>329023</v>
      </c>
      <c r="H47" s="270">
        <v>329457</v>
      </c>
      <c r="I47" s="270">
        <v>97054</v>
      </c>
    </row>
    <row r="48" spans="1:9" ht="12">
      <c r="A48" s="482"/>
      <c r="B48" s="492"/>
      <c r="C48" s="496" t="s">
        <v>2564</v>
      </c>
      <c r="D48" s="270">
        <v>24</v>
      </c>
      <c r="E48" s="270">
        <v>9101</v>
      </c>
      <c r="F48" s="270">
        <v>130318</v>
      </c>
      <c r="G48" s="270">
        <v>233596</v>
      </c>
      <c r="H48" s="270">
        <v>233644</v>
      </c>
      <c r="I48" s="270">
        <v>89645</v>
      </c>
    </row>
    <row r="49" spans="1:9" ht="12">
      <c r="A49" s="482"/>
      <c r="B49" s="492"/>
      <c r="C49" s="496" t="s">
        <v>2565</v>
      </c>
      <c r="D49" s="270">
        <v>20</v>
      </c>
      <c r="E49" s="270">
        <v>14398</v>
      </c>
      <c r="F49" s="270">
        <v>262150</v>
      </c>
      <c r="G49" s="270">
        <v>421382</v>
      </c>
      <c r="H49" s="270">
        <v>421149</v>
      </c>
      <c r="I49" s="270">
        <v>135971</v>
      </c>
    </row>
    <row r="50" spans="1:9" ht="12">
      <c r="A50" s="497"/>
      <c r="B50" s="501"/>
      <c r="C50" s="502" t="s">
        <v>2566</v>
      </c>
      <c r="D50" s="503">
        <v>4</v>
      </c>
      <c r="E50" s="503">
        <v>4374</v>
      </c>
      <c r="F50" s="503">
        <v>108055</v>
      </c>
      <c r="G50" s="503">
        <v>143334</v>
      </c>
      <c r="H50" s="503">
        <v>144203</v>
      </c>
      <c r="I50" s="503">
        <v>28795</v>
      </c>
    </row>
    <row r="51" ht="12">
      <c r="B51" s="491" t="s">
        <v>2567</v>
      </c>
    </row>
    <row r="52" ht="12">
      <c r="B52" s="491" t="s">
        <v>2568</v>
      </c>
    </row>
    <row r="53" ht="12">
      <c r="B53" s="491" t="s">
        <v>2569</v>
      </c>
    </row>
    <row r="54" spans="2:3" ht="12">
      <c r="B54" s="491"/>
      <c r="C54" s="479" t="s">
        <v>2570</v>
      </c>
    </row>
  </sheetData>
  <mergeCells count="4">
    <mergeCell ref="B6:C6"/>
    <mergeCell ref="B8:C8"/>
    <mergeCell ref="B9:C9"/>
    <mergeCell ref="B10:C10"/>
  </mergeCells>
  <printOptions/>
  <pageMargins left="0.2755905511811024" right="0.31496062992125984" top="0.5905511811023623" bottom="0.3937007874015748" header="0.2755905511811024" footer="0.1968503937007874"/>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2:AA128"/>
  <sheetViews>
    <sheetView workbookViewId="0" topLeftCell="A1">
      <selection activeCell="A1" sqref="A1"/>
    </sheetView>
  </sheetViews>
  <sheetFormatPr defaultColWidth="9.00390625" defaultRowHeight="13.5"/>
  <cols>
    <col min="1" max="1" width="2.625" style="504" customWidth="1"/>
    <col min="2" max="2" width="10.625" style="504" customWidth="1"/>
    <col min="3" max="6" width="8.125" style="506" customWidth="1"/>
    <col min="7" max="7" width="7.75390625" style="506" customWidth="1"/>
    <col min="8" max="8" width="7.375" style="506" customWidth="1"/>
    <col min="9" max="16" width="7.125" style="506" customWidth="1"/>
    <col min="17" max="17" width="9.625" style="506" customWidth="1"/>
    <col min="18" max="21" width="8.625" style="506" customWidth="1"/>
    <col min="22" max="22" width="12.625" style="506" customWidth="1"/>
    <col min="23" max="25" width="13.625" style="506" customWidth="1"/>
    <col min="26" max="26" width="12.625" style="506" customWidth="1"/>
    <col min="27" max="27" width="9.625" style="506" customWidth="1"/>
    <col min="28" max="16384" width="9.00390625" style="506" customWidth="1"/>
  </cols>
  <sheetData>
    <row r="2" ht="18" customHeight="1">
      <c r="B2" s="505" t="s">
        <v>2608</v>
      </c>
    </row>
    <row r="3" spans="26:27" ht="18" customHeight="1" thickBot="1">
      <c r="Z3" s="507"/>
      <c r="AA3" s="507" t="s">
        <v>2589</v>
      </c>
    </row>
    <row r="4" spans="2:27" ht="13.5" customHeight="1" thickTop="1">
      <c r="B4" s="508"/>
      <c r="C4" s="1327" t="s">
        <v>2572</v>
      </c>
      <c r="D4" s="1328"/>
      <c r="E4" s="1328"/>
      <c r="F4" s="1328"/>
      <c r="G4" s="1328"/>
      <c r="H4" s="1328"/>
      <c r="I4" s="1328"/>
      <c r="J4" s="1328"/>
      <c r="K4" s="1328"/>
      <c r="L4" s="1328"/>
      <c r="M4" s="1328"/>
      <c r="N4" s="1328"/>
      <c r="O4" s="1328"/>
      <c r="P4" s="1329"/>
      <c r="Q4" s="1319" t="s">
        <v>2573</v>
      </c>
      <c r="R4" s="1319"/>
      <c r="S4" s="1319"/>
      <c r="T4" s="1319"/>
      <c r="U4" s="1319"/>
      <c r="V4" s="509"/>
      <c r="W4" s="509"/>
      <c r="X4" s="1319" t="s">
        <v>2574</v>
      </c>
      <c r="Y4" s="1320"/>
      <c r="Z4" s="1320"/>
      <c r="AA4" s="1320"/>
    </row>
    <row r="5" spans="2:27" ht="13.5" customHeight="1">
      <c r="B5" s="510" t="s">
        <v>2575</v>
      </c>
      <c r="C5" s="1330" t="s">
        <v>822</v>
      </c>
      <c r="D5" s="1324" t="s">
        <v>2576</v>
      </c>
      <c r="E5" s="1324"/>
      <c r="F5" s="1324"/>
      <c r="G5" s="1324" t="s">
        <v>2577</v>
      </c>
      <c r="H5" s="1324"/>
      <c r="I5" s="1324"/>
      <c r="J5" s="1324"/>
      <c r="K5" s="1324"/>
      <c r="L5" s="1324"/>
      <c r="M5" s="1324"/>
      <c r="N5" s="1324"/>
      <c r="O5" s="1324"/>
      <c r="P5" s="1324"/>
      <c r="Q5" s="1321" t="s">
        <v>822</v>
      </c>
      <c r="R5" s="1322"/>
      <c r="S5" s="1323"/>
      <c r="T5" s="1325" t="s">
        <v>2578</v>
      </c>
      <c r="U5" s="1326"/>
      <c r="V5" s="512" t="s">
        <v>2579</v>
      </c>
      <c r="W5" s="513" t="s">
        <v>2580</v>
      </c>
      <c r="X5" s="514"/>
      <c r="Y5" s="515" t="s">
        <v>2581</v>
      </c>
      <c r="Z5" s="515" t="s">
        <v>2582</v>
      </c>
      <c r="AA5" s="515" t="s">
        <v>2583</v>
      </c>
    </row>
    <row r="6" spans="2:27" ht="36" customHeight="1">
      <c r="B6" s="516" t="s">
        <v>720</v>
      </c>
      <c r="C6" s="1331"/>
      <c r="D6" s="517" t="s">
        <v>2429</v>
      </c>
      <c r="E6" s="518" t="s">
        <v>2590</v>
      </c>
      <c r="F6" s="517" t="s">
        <v>2428</v>
      </c>
      <c r="G6" s="518" t="s">
        <v>2591</v>
      </c>
      <c r="H6" s="518" t="s">
        <v>2592</v>
      </c>
      <c r="I6" s="518" t="s">
        <v>2593</v>
      </c>
      <c r="J6" s="518" t="s">
        <v>2594</v>
      </c>
      <c r="K6" s="518" t="s">
        <v>2595</v>
      </c>
      <c r="L6" s="518" t="s">
        <v>2596</v>
      </c>
      <c r="M6" s="518" t="s">
        <v>2597</v>
      </c>
      <c r="N6" s="518" t="s">
        <v>2598</v>
      </c>
      <c r="O6" s="518" t="s">
        <v>2599</v>
      </c>
      <c r="P6" s="519" t="s">
        <v>2584</v>
      </c>
      <c r="Q6" s="520" t="s">
        <v>822</v>
      </c>
      <c r="R6" s="520" t="s">
        <v>2600</v>
      </c>
      <c r="S6" s="520" t="s">
        <v>2601</v>
      </c>
      <c r="T6" s="511" t="s">
        <v>2602</v>
      </c>
      <c r="U6" s="511" t="s">
        <v>2603</v>
      </c>
      <c r="V6" s="521" t="s">
        <v>2585</v>
      </c>
      <c r="W6" s="522" t="s">
        <v>2586</v>
      </c>
      <c r="X6" s="522" t="s">
        <v>822</v>
      </c>
      <c r="Y6" s="517" t="s">
        <v>2587</v>
      </c>
      <c r="Z6" s="517" t="s">
        <v>2588</v>
      </c>
      <c r="AA6" s="517" t="s">
        <v>2588</v>
      </c>
    </row>
    <row r="7" spans="1:27" s="526" customFormat="1" ht="15" customHeight="1">
      <c r="A7" s="523"/>
      <c r="B7" s="524" t="s">
        <v>721</v>
      </c>
      <c r="C7" s="525">
        <f aca="true" t="shared" si="0" ref="C7:AA7">SUM(C8:C9)</f>
        <v>4810</v>
      </c>
      <c r="D7" s="525">
        <f t="shared" si="0"/>
        <v>3750</v>
      </c>
      <c r="E7" s="525">
        <f t="shared" si="0"/>
        <v>67</v>
      </c>
      <c r="F7" s="525">
        <f t="shared" si="0"/>
        <v>993</v>
      </c>
      <c r="G7" s="525">
        <f t="shared" si="0"/>
        <v>2170</v>
      </c>
      <c r="H7" s="525">
        <f t="shared" si="0"/>
        <v>1023</v>
      </c>
      <c r="I7" s="525">
        <f t="shared" si="0"/>
        <v>583</v>
      </c>
      <c r="J7" s="525">
        <f t="shared" si="0"/>
        <v>401</v>
      </c>
      <c r="K7" s="525">
        <f t="shared" si="0"/>
        <v>349</v>
      </c>
      <c r="L7" s="525">
        <f t="shared" si="0"/>
        <v>180</v>
      </c>
      <c r="M7" s="525">
        <f t="shared" si="0"/>
        <v>56</v>
      </c>
      <c r="N7" s="525">
        <f t="shared" si="0"/>
        <v>24</v>
      </c>
      <c r="O7" s="525">
        <f t="shared" si="0"/>
        <v>20</v>
      </c>
      <c r="P7" s="525">
        <f t="shared" si="0"/>
        <v>4</v>
      </c>
      <c r="Q7" s="525">
        <f t="shared" si="0"/>
        <v>146634</v>
      </c>
      <c r="R7" s="525">
        <f t="shared" si="0"/>
        <v>75594</v>
      </c>
      <c r="S7" s="525">
        <f t="shared" si="0"/>
        <v>71040</v>
      </c>
      <c r="T7" s="525">
        <f t="shared" si="0"/>
        <v>74575</v>
      </c>
      <c r="U7" s="525">
        <f t="shared" si="0"/>
        <v>70453</v>
      </c>
      <c r="V7" s="525">
        <f t="shared" si="0"/>
        <v>46341560</v>
      </c>
      <c r="W7" s="525">
        <f t="shared" si="0"/>
        <v>146933743</v>
      </c>
      <c r="X7" s="525">
        <f t="shared" si="0"/>
        <v>254483766</v>
      </c>
      <c r="Y7" s="525">
        <f t="shared" si="0"/>
        <v>234663988</v>
      </c>
      <c r="Z7" s="525">
        <f t="shared" si="0"/>
        <v>19508113</v>
      </c>
      <c r="AA7" s="525">
        <f t="shared" si="0"/>
        <v>311665</v>
      </c>
    </row>
    <row r="8" spans="1:27" s="526" customFormat="1" ht="15" customHeight="1">
      <c r="A8" s="523"/>
      <c r="B8" s="527" t="s">
        <v>740</v>
      </c>
      <c r="C8" s="255">
        <f aca="true" t="shared" si="1" ref="C8:AA8">SUM(C16:C28)</f>
        <v>3460</v>
      </c>
      <c r="D8" s="255">
        <f t="shared" si="1"/>
        <v>2754</v>
      </c>
      <c r="E8" s="255">
        <f t="shared" si="1"/>
        <v>36</v>
      </c>
      <c r="F8" s="255">
        <f t="shared" si="1"/>
        <v>670</v>
      </c>
      <c r="G8" s="255">
        <f t="shared" si="1"/>
        <v>1597</v>
      </c>
      <c r="H8" s="255">
        <f t="shared" si="1"/>
        <v>705</v>
      </c>
      <c r="I8" s="255">
        <f t="shared" si="1"/>
        <v>414</v>
      </c>
      <c r="J8" s="255">
        <f t="shared" si="1"/>
        <v>279</v>
      </c>
      <c r="K8" s="255">
        <f t="shared" si="1"/>
        <v>251</v>
      </c>
      <c r="L8" s="255">
        <f t="shared" si="1"/>
        <v>128</v>
      </c>
      <c r="M8" s="255">
        <f t="shared" si="1"/>
        <v>45</v>
      </c>
      <c r="N8" s="255">
        <f t="shared" si="1"/>
        <v>20</v>
      </c>
      <c r="O8" s="255">
        <f t="shared" si="1"/>
        <v>18</v>
      </c>
      <c r="P8" s="255">
        <f t="shared" si="1"/>
        <v>3</v>
      </c>
      <c r="Q8" s="255">
        <f t="shared" si="1"/>
        <v>109313</v>
      </c>
      <c r="R8" s="255">
        <f t="shared" si="1"/>
        <v>59581</v>
      </c>
      <c r="S8" s="255">
        <f t="shared" si="1"/>
        <v>49732</v>
      </c>
      <c r="T8" s="255">
        <f t="shared" si="1"/>
        <v>58878</v>
      </c>
      <c r="U8" s="255">
        <f t="shared" si="1"/>
        <v>49322</v>
      </c>
      <c r="V8" s="255">
        <f t="shared" si="1"/>
        <v>35760480</v>
      </c>
      <c r="W8" s="255">
        <f t="shared" si="1"/>
        <v>120091481</v>
      </c>
      <c r="X8" s="255">
        <f t="shared" si="1"/>
        <v>205923546</v>
      </c>
      <c r="Y8" s="255">
        <f t="shared" si="1"/>
        <v>191910394</v>
      </c>
      <c r="Z8" s="255">
        <f t="shared" si="1"/>
        <v>13761891</v>
      </c>
      <c r="AA8" s="255">
        <f t="shared" si="1"/>
        <v>251261</v>
      </c>
    </row>
    <row r="9" spans="1:27" s="526" customFormat="1" ht="15" customHeight="1">
      <c r="A9" s="523"/>
      <c r="B9" s="527" t="s">
        <v>741</v>
      </c>
      <c r="C9" s="255">
        <f>SUM(C29:C59)</f>
        <v>1350</v>
      </c>
      <c r="D9" s="255">
        <v>996</v>
      </c>
      <c r="E9" s="255">
        <f aca="true" t="shared" si="2" ref="E9:AA9">SUM(E29:E59)</f>
        <v>31</v>
      </c>
      <c r="F9" s="255">
        <f t="shared" si="2"/>
        <v>323</v>
      </c>
      <c r="G9" s="255">
        <f t="shared" si="2"/>
        <v>573</v>
      </c>
      <c r="H9" s="255">
        <f t="shared" si="2"/>
        <v>318</v>
      </c>
      <c r="I9" s="255">
        <f t="shared" si="2"/>
        <v>169</v>
      </c>
      <c r="J9" s="255">
        <f t="shared" si="2"/>
        <v>122</v>
      </c>
      <c r="K9" s="255">
        <f t="shared" si="2"/>
        <v>98</v>
      </c>
      <c r="L9" s="255">
        <f t="shared" si="2"/>
        <v>52</v>
      </c>
      <c r="M9" s="255">
        <f t="shared" si="2"/>
        <v>11</v>
      </c>
      <c r="N9" s="255">
        <f t="shared" si="2"/>
        <v>4</v>
      </c>
      <c r="O9" s="255">
        <f t="shared" si="2"/>
        <v>2</v>
      </c>
      <c r="P9" s="255">
        <f t="shared" si="2"/>
        <v>1</v>
      </c>
      <c r="Q9" s="255">
        <f t="shared" si="2"/>
        <v>37321</v>
      </c>
      <c r="R9" s="255">
        <f t="shared" si="2"/>
        <v>16013</v>
      </c>
      <c r="S9" s="255">
        <f t="shared" si="2"/>
        <v>21308</v>
      </c>
      <c r="T9" s="255">
        <f t="shared" si="2"/>
        <v>15697</v>
      </c>
      <c r="U9" s="255">
        <f t="shared" si="2"/>
        <v>21131</v>
      </c>
      <c r="V9" s="255">
        <f t="shared" si="2"/>
        <v>10581080</v>
      </c>
      <c r="W9" s="255">
        <f t="shared" si="2"/>
        <v>26842262</v>
      </c>
      <c r="X9" s="255">
        <f t="shared" si="2"/>
        <v>48560220</v>
      </c>
      <c r="Y9" s="255">
        <f t="shared" si="2"/>
        <v>42753594</v>
      </c>
      <c r="Z9" s="255">
        <f t="shared" si="2"/>
        <v>5746222</v>
      </c>
      <c r="AA9" s="255">
        <f t="shared" si="2"/>
        <v>60404</v>
      </c>
    </row>
    <row r="10" spans="1:27" s="531" customFormat="1" ht="12" customHeight="1">
      <c r="A10" s="528"/>
      <c r="B10" s="529"/>
      <c r="C10" s="530"/>
      <c r="D10" s="530"/>
      <c r="E10" s="530"/>
      <c r="F10" s="530"/>
      <c r="G10" s="530"/>
      <c r="H10" s="530"/>
      <c r="I10" s="530"/>
      <c r="J10" s="530"/>
      <c r="K10" s="530"/>
      <c r="L10" s="530"/>
      <c r="M10" s="530"/>
      <c r="N10" s="530"/>
      <c r="O10" s="530"/>
      <c r="P10" s="530"/>
      <c r="Q10" s="530"/>
      <c r="R10" s="530"/>
      <c r="S10" s="530"/>
      <c r="T10" s="530"/>
      <c r="U10" s="530"/>
      <c r="V10" s="530"/>
      <c r="W10" s="530"/>
      <c r="X10" s="530"/>
      <c r="Y10" s="530"/>
      <c r="Z10" s="530"/>
      <c r="AA10" s="530"/>
    </row>
    <row r="11" spans="1:27" s="531" customFormat="1" ht="12" customHeight="1">
      <c r="A11" s="528"/>
      <c r="B11" s="51" t="s">
        <v>2604</v>
      </c>
      <c r="C11" s="530">
        <f aca="true" t="shared" si="3" ref="C11:AA11">SUM(C16,C21:C23,C25:C27,C29:C35)</f>
        <v>2087</v>
      </c>
      <c r="D11" s="530">
        <f t="shared" si="3"/>
        <v>1627</v>
      </c>
      <c r="E11" s="530">
        <f t="shared" si="3"/>
        <v>21</v>
      </c>
      <c r="F11" s="530">
        <f t="shared" si="3"/>
        <v>439</v>
      </c>
      <c r="G11" s="530">
        <f t="shared" si="3"/>
        <v>1015</v>
      </c>
      <c r="H11" s="530">
        <f t="shared" si="3"/>
        <v>430</v>
      </c>
      <c r="I11" s="530">
        <f t="shared" si="3"/>
        <v>209</v>
      </c>
      <c r="J11" s="530">
        <f t="shared" si="3"/>
        <v>156</v>
      </c>
      <c r="K11" s="530">
        <f t="shared" si="3"/>
        <v>156</v>
      </c>
      <c r="L11" s="530">
        <f t="shared" si="3"/>
        <v>76</v>
      </c>
      <c r="M11" s="530">
        <f t="shared" si="3"/>
        <v>22</v>
      </c>
      <c r="N11" s="530">
        <f t="shared" si="3"/>
        <v>13</v>
      </c>
      <c r="O11" s="530">
        <f t="shared" si="3"/>
        <v>10</v>
      </c>
      <c r="P11" s="530">
        <f t="shared" si="3"/>
        <v>0</v>
      </c>
      <c r="Q11" s="530">
        <f t="shared" si="3"/>
        <v>61428</v>
      </c>
      <c r="R11" s="530">
        <f t="shared" si="3"/>
        <v>33344</v>
      </c>
      <c r="S11" s="530">
        <f t="shared" si="3"/>
        <v>28084</v>
      </c>
      <c r="T11" s="530">
        <f t="shared" si="3"/>
        <v>32868</v>
      </c>
      <c r="U11" s="530">
        <f t="shared" si="3"/>
        <v>27814</v>
      </c>
      <c r="V11" s="530">
        <f t="shared" si="3"/>
        <v>20296091</v>
      </c>
      <c r="W11" s="530">
        <f t="shared" si="3"/>
        <v>68268765</v>
      </c>
      <c r="X11" s="530">
        <f t="shared" si="3"/>
        <v>114624606</v>
      </c>
      <c r="Y11" s="530">
        <f t="shared" si="3"/>
        <v>108171996</v>
      </c>
      <c r="Z11" s="530">
        <f t="shared" si="3"/>
        <v>6285029</v>
      </c>
      <c r="AA11" s="530">
        <f t="shared" si="3"/>
        <v>167581</v>
      </c>
    </row>
    <row r="12" spans="1:27" s="531" customFormat="1" ht="12" customHeight="1">
      <c r="A12" s="528"/>
      <c r="B12" s="51" t="s">
        <v>743</v>
      </c>
      <c r="C12" s="530">
        <f>SUM(C20,C36:C42)</f>
        <v>359</v>
      </c>
      <c r="D12" s="530">
        <v>272</v>
      </c>
      <c r="E12" s="530">
        <f aca="true" t="shared" si="4" ref="E12:AA12">SUM(E20,E36:E42)</f>
        <v>7</v>
      </c>
      <c r="F12" s="530">
        <f t="shared" si="4"/>
        <v>80</v>
      </c>
      <c r="G12" s="530">
        <f t="shared" si="4"/>
        <v>135</v>
      </c>
      <c r="H12" s="530">
        <f t="shared" si="4"/>
        <v>85</v>
      </c>
      <c r="I12" s="530">
        <f t="shared" si="4"/>
        <v>62</v>
      </c>
      <c r="J12" s="530">
        <f t="shared" si="4"/>
        <v>29</v>
      </c>
      <c r="K12" s="530">
        <f t="shared" si="4"/>
        <v>27</v>
      </c>
      <c r="L12" s="530">
        <f t="shared" si="4"/>
        <v>13</v>
      </c>
      <c r="M12" s="530">
        <f t="shared" si="4"/>
        <v>6</v>
      </c>
      <c r="N12" s="530">
        <f t="shared" si="4"/>
        <v>2</v>
      </c>
      <c r="O12" s="532">
        <f t="shared" si="4"/>
        <v>0</v>
      </c>
      <c r="P12" s="530">
        <f t="shared" si="4"/>
        <v>0</v>
      </c>
      <c r="Q12" s="530">
        <f t="shared" si="4"/>
        <v>10559</v>
      </c>
      <c r="R12" s="530">
        <f t="shared" si="4"/>
        <v>4505</v>
      </c>
      <c r="S12" s="530">
        <f t="shared" si="4"/>
        <v>6054</v>
      </c>
      <c r="T12" s="530">
        <f t="shared" si="4"/>
        <v>4438</v>
      </c>
      <c r="U12" s="530">
        <f t="shared" si="4"/>
        <v>6008</v>
      </c>
      <c r="V12" s="530">
        <f t="shared" si="4"/>
        <v>2716195</v>
      </c>
      <c r="W12" s="530">
        <f t="shared" si="4"/>
        <v>6937832</v>
      </c>
      <c r="X12" s="530">
        <f t="shared" si="4"/>
        <v>12158252</v>
      </c>
      <c r="Y12" s="530">
        <f t="shared" si="4"/>
        <v>10374764</v>
      </c>
      <c r="Z12" s="530">
        <f t="shared" si="4"/>
        <v>1781014</v>
      </c>
      <c r="AA12" s="530">
        <f t="shared" si="4"/>
        <v>2474</v>
      </c>
    </row>
    <row r="13" spans="1:27" s="531" customFormat="1" ht="12" customHeight="1">
      <c r="A13" s="528"/>
      <c r="B13" s="51" t="s">
        <v>744</v>
      </c>
      <c r="C13" s="530">
        <f aca="true" t="shared" si="5" ref="C13:AA13">SUM(C17,C24,C28,C43:C47)</f>
        <v>1212</v>
      </c>
      <c r="D13" s="530">
        <f t="shared" si="5"/>
        <v>951</v>
      </c>
      <c r="E13" s="530">
        <f t="shared" si="5"/>
        <v>10</v>
      </c>
      <c r="F13" s="530">
        <f t="shared" si="5"/>
        <v>251</v>
      </c>
      <c r="G13" s="530">
        <f t="shared" si="5"/>
        <v>557</v>
      </c>
      <c r="H13" s="530">
        <f t="shared" si="5"/>
        <v>235</v>
      </c>
      <c r="I13" s="530">
        <f t="shared" si="5"/>
        <v>150</v>
      </c>
      <c r="J13" s="530">
        <f t="shared" si="5"/>
        <v>113</v>
      </c>
      <c r="K13" s="530">
        <f t="shared" si="5"/>
        <v>74</v>
      </c>
      <c r="L13" s="530">
        <f t="shared" si="5"/>
        <v>54</v>
      </c>
      <c r="M13" s="530">
        <f t="shared" si="5"/>
        <v>19</v>
      </c>
      <c r="N13" s="530">
        <f t="shared" si="5"/>
        <v>3</v>
      </c>
      <c r="O13" s="530">
        <f t="shared" si="5"/>
        <v>5</v>
      </c>
      <c r="P13" s="530">
        <f t="shared" si="5"/>
        <v>2</v>
      </c>
      <c r="Q13" s="530">
        <f t="shared" si="5"/>
        <v>38579</v>
      </c>
      <c r="R13" s="530">
        <f t="shared" si="5"/>
        <v>20730</v>
      </c>
      <c r="S13" s="530">
        <f t="shared" si="5"/>
        <v>17849</v>
      </c>
      <c r="T13" s="530">
        <f t="shared" si="5"/>
        <v>20458</v>
      </c>
      <c r="U13" s="530">
        <f t="shared" si="5"/>
        <v>17698</v>
      </c>
      <c r="V13" s="530">
        <f t="shared" si="5"/>
        <v>12726523</v>
      </c>
      <c r="W13" s="530">
        <f t="shared" si="5"/>
        <v>48268302</v>
      </c>
      <c r="X13" s="530">
        <f t="shared" si="5"/>
        <v>79437137</v>
      </c>
      <c r="Y13" s="530">
        <f t="shared" si="5"/>
        <v>73643030</v>
      </c>
      <c r="Z13" s="530">
        <f t="shared" si="5"/>
        <v>5699670</v>
      </c>
      <c r="AA13" s="530">
        <f t="shared" si="5"/>
        <v>94437</v>
      </c>
    </row>
    <row r="14" spans="1:27" s="531" customFormat="1" ht="12" customHeight="1">
      <c r="A14" s="528"/>
      <c r="B14" s="51" t="s">
        <v>745</v>
      </c>
      <c r="C14" s="530">
        <f aca="true" t="shared" si="6" ref="C14:AA14">SUM(C18:C19,C48:C59)</f>
        <v>1152</v>
      </c>
      <c r="D14" s="530">
        <f t="shared" si="6"/>
        <v>900</v>
      </c>
      <c r="E14" s="530">
        <f t="shared" si="6"/>
        <v>29</v>
      </c>
      <c r="F14" s="530">
        <f t="shared" si="6"/>
        <v>223</v>
      </c>
      <c r="G14" s="530">
        <f t="shared" si="6"/>
        <v>463</v>
      </c>
      <c r="H14" s="530">
        <f t="shared" si="6"/>
        <v>273</v>
      </c>
      <c r="I14" s="530">
        <f t="shared" si="6"/>
        <v>162</v>
      </c>
      <c r="J14" s="530">
        <f t="shared" si="6"/>
        <v>103</v>
      </c>
      <c r="K14" s="530">
        <f t="shared" si="6"/>
        <v>92</v>
      </c>
      <c r="L14" s="530">
        <f t="shared" si="6"/>
        <v>37</v>
      </c>
      <c r="M14" s="530">
        <f t="shared" si="6"/>
        <v>9</v>
      </c>
      <c r="N14" s="530">
        <f t="shared" si="6"/>
        <v>6</v>
      </c>
      <c r="O14" s="530">
        <f t="shared" si="6"/>
        <v>5</v>
      </c>
      <c r="P14" s="530">
        <f t="shared" si="6"/>
        <v>2</v>
      </c>
      <c r="Q14" s="530">
        <f t="shared" si="6"/>
        <v>36068</v>
      </c>
      <c r="R14" s="530">
        <f t="shared" si="6"/>
        <v>17015</v>
      </c>
      <c r="S14" s="530">
        <f t="shared" si="6"/>
        <v>19053</v>
      </c>
      <c r="T14" s="530">
        <f t="shared" si="6"/>
        <v>16811</v>
      </c>
      <c r="U14" s="530">
        <f t="shared" si="6"/>
        <v>18933</v>
      </c>
      <c r="V14" s="530">
        <f t="shared" si="6"/>
        <v>10602751</v>
      </c>
      <c r="W14" s="530">
        <f t="shared" si="6"/>
        <v>23458844</v>
      </c>
      <c r="X14" s="530">
        <f t="shared" si="6"/>
        <v>48263771</v>
      </c>
      <c r="Y14" s="530">
        <f t="shared" si="6"/>
        <v>42474198</v>
      </c>
      <c r="Z14" s="530">
        <f t="shared" si="6"/>
        <v>5742400</v>
      </c>
      <c r="AA14" s="530">
        <f t="shared" si="6"/>
        <v>47173</v>
      </c>
    </row>
    <row r="15" spans="2:27" ht="12" customHeight="1">
      <c r="B15" s="533"/>
      <c r="C15" s="534"/>
      <c r="D15" s="534"/>
      <c r="E15" s="534"/>
      <c r="F15" s="534"/>
      <c r="G15" s="534"/>
      <c r="H15" s="534"/>
      <c r="I15" s="534"/>
      <c r="J15" s="534"/>
      <c r="K15" s="534"/>
      <c r="L15" s="534"/>
      <c r="M15" s="534"/>
      <c r="N15" s="534"/>
      <c r="O15" s="534"/>
      <c r="P15" s="534"/>
      <c r="Q15" s="534"/>
      <c r="R15" s="534"/>
      <c r="S15" s="534"/>
      <c r="T15" s="534"/>
      <c r="U15" s="534"/>
      <c r="V15" s="534"/>
      <c r="W15" s="534"/>
      <c r="X15" s="534"/>
      <c r="Y15" s="534"/>
      <c r="Z15" s="534"/>
      <c r="AA15" s="534"/>
    </row>
    <row r="16" spans="2:27" ht="12" customHeight="1">
      <c r="B16" s="55" t="s">
        <v>2605</v>
      </c>
      <c r="C16" s="535">
        <f aca="true" t="shared" si="7" ref="C16:C59">SUM(G16:P16)</f>
        <v>723</v>
      </c>
      <c r="D16" s="535">
        <v>588</v>
      </c>
      <c r="E16" s="535">
        <v>8</v>
      </c>
      <c r="F16" s="535">
        <v>127</v>
      </c>
      <c r="G16" s="535">
        <v>367</v>
      </c>
      <c r="H16" s="535">
        <v>154</v>
      </c>
      <c r="I16" s="535">
        <v>67</v>
      </c>
      <c r="J16" s="535">
        <v>49</v>
      </c>
      <c r="K16" s="535">
        <v>47</v>
      </c>
      <c r="L16" s="535">
        <v>24</v>
      </c>
      <c r="M16" s="535">
        <v>9</v>
      </c>
      <c r="N16" s="535">
        <v>4</v>
      </c>
      <c r="O16" s="535">
        <v>2</v>
      </c>
      <c r="P16" s="535">
        <v>0</v>
      </c>
      <c r="Q16" s="535">
        <f aca="true" t="shared" si="8" ref="Q16:Q59">SUM(R16:S16)</f>
        <v>19580</v>
      </c>
      <c r="R16" s="535">
        <v>11900</v>
      </c>
      <c r="S16" s="535">
        <v>7680</v>
      </c>
      <c r="T16" s="535">
        <v>11768</v>
      </c>
      <c r="U16" s="535">
        <v>7616</v>
      </c>
      <c r="V16" s="535">
        <v>7047776</v>
      </c>
      <c r="W16" s="535">
        <v>18937428</v>
      </c>
      <c r="X16" s="535">
        <f aca="true" t="shared" si="9" ref="X16:X59">SUM(Y16:AA16)</f>
        <v>34301284</v>
      </c>
      <c r="Y16" s="535">
        <v>32486434</v>
      </c>
      <c r="Z16" s="535">
        <v>1785033</v>
      </c>
      <c r="AA16" s="535">
        <v>29817</v>
      </c>
    </row>
    <row r="17" spans="2:27" ht="12" customHeight="1">
      <c r="B17" s="55" t="s">
        <v>747</v>
      </c>
      <c r="C17" s="535">
        <f t="shared" si="7"/>
        <v>499</v>
      </c>
      <c r="D17" s="82">
        <v>405</v>
      </c>
      <c r="E17" s="82">
        <v>4</v>
      </c>
      <c r="F17" s="82">
        <v>90</v>
      </c>
      <c r="G17" s="82">
        <v>230</v>
      </c>
      <c r="H17" s="82">
        <v>90</v>
      </c>
      <c r="I17" s="82">
        <v>62</v>
      </c>
      <c r="J17" s="82">
        <v>49</v>
      </c>
      <c r="K17" s="82">
        <v>29</v>
      </c>
      <c r="L17" s="82">
        <v>24</v>
      </c>
      <c r="M17" s="82">
        <v>10</v>
      </c>
      <c r="N17" s="82">
        <v>2</v>
      </c>
      <c r="O17" s="82">
        <v>2</v>
      </c>
      <c r="P17" s="82">
        <v>1</v>
      </c>
      <c r="Q17" s="535">
        <f t="shared" si="8"/>
        <v>16906</v>
      </c>
      <c r="R17" s="82">
        <v>9857</v>
      </c>
      <c r="S17" s="82">
        <v>7049</v>
      </c>
      <c r="T17" s="82">
        <v>9758</v>
      </c>
      <c r="U17" s="82">
        <v>6991</v>
      </c>
      <c r="V17" s="82">
        <v>5665411</v>
      </c>
      <c r="W17" s="82">
        <v>30851091</v>
      </c>
      <c r="X17" s="535">
        <f t="shared" si="9"/>
        <v>45575193</v>
      </c>
      <c r="Y17" s="82">
        <v>43119057</v>
      </c>
      <c r="Z17" s="82">
        <v>2399585</v>
      </c>
      <c r="AA17" s="82">
        <v>56551</v>
      </c>
    </row>
    <row r="18" spans="2:27" ht="12" customHeight="1">
      <c r="B18" s="55" t="s">
        <v>748</v>
      </c>
      <c r="C18" s="535">
        <f t="shared" si="7"/>
        <v>346</v>
      </c>
      <c r="D18" s="82">
        <v>279</v>
      </c>
      <c r="E18" s="82">
        <v>4</v>
      </c>
      <c r="F18" s="82">
        <v>63</v>
      </c>
      <c r="G18" s="82">
        <v>137</v>
      </c>
      <c r="H18" s="82">
        <v>80</v>
      </c>
      <c r="I18" s="82">
        <v>53</v>
      </c>
      <c r="J18" s="82">
        <v>28</v>
      </c>
      <c r="K18" s="82">
        <v>27</v>
      </c>
      <c r="L18" s="82">
        <v>10</v>
      </c>
      <c r="M18" s="82">
        <v>4</v>
      </c>
      <c r="N18" s="82">
        <v>3</v>
      </c>
      <c r="O18" s="82">
        <v>3</v>
      </c>
      <c r="P18" s="82">
        <v>1</v>
      </c>
      <c r="Q18" s="535">
        <f t="shared" si="8"/>
        <v>12600</v>
      </c>
      <c r="R18" s="82">
        <v>6353</v>
      </c>
      <c r="S18" s="82">
        <v>6247</v>
      </c>
      <c r="T18" s="82">
        <v>6293</v>
      </c>
      <c r="U18" s="82">
        <v>6205</v>
      </c>
      <c r="V18" s="82">
        <v>4053012</v>
      </c>
      <c r="W18" s="82">
        <v>7042389</v>
      </c>
      <c r="X18" s="535">
        <f t="shared" si="9"/>
        <v>15550871</v>
      </c>
      <c r="Y18" s="82">
        <v>13185532</v>
      </c>
      <c r="Z18" s="82">
        <v>2355117</v>
      </c>
      <c r="AA18" s="82">
        <v>10222</v>
      </c>
    </row>
    <row r="19" spans="2:27" ht="12" customHeight="1">
      <c r="B19" s="55" t="s">
        <v>749</v>
      </c>
      <c r="C19" s="535">
        <f t="shared" si="7"/>
        <v>346</v>
      </c>
      <c r="D19" s="82">
        <v>284</v>
      </c>
      <c r="E19" s="82">
        <v>3</v>
      </c>
      <c r="F19" s="82">
        <v>59</v>
      </c>
      <c r="G19" s="82">
        <v>134</v>
      </c>
      <c r="H19" s="82">
        <v>78</v>
      </c>
      <c r="I19" s="82">
        <v>58</v>
      </c>
      <c r="J19" s="82">
        <v>28</v>
      </c>
      <c r="K19" s="82">
        <v>30</v>
      </c>
      <c r="L19" s="82">
        <v>12</v>
      </c>
      <c r="M19" s="82">
        <v>3</v>
      </c>
      <c r="N19" s="82">
        <v>1</v>
      </c>
      <c r="O19" s="82">
        <v>1</v>
      </c>
      <c r="P19" s="82">
        <v>1</v>
      </c>
      <c r="Q19" s="535">
        <f t="shared" si="8"/>
        <v>11100</v>
      </c>
      <c r="R19" s="82">
        <v>5772</v>
      </c>
      <c r="S19" s="82">
        <v>5328</v>
      </c>
      <c r="T19" s="82">
        <v>5720</v>
      </c>
      <c r="U19" s="82">
        <v>5306</v>
      </c>
      <c r="V19" s="82">
        <v>3288886</v>
      </c>
      <c r="W19" s="82">
        <v>8775145</v>
      </c>
      <c r="X19" s="535">
        <f t="shared" si="9"/>
        <v>18247587</v>
      </c>
      <c r="Y19" s="82">
        <v>16839394</v>
      </c>
      <c r="Z19" s="82">
        <v>1376815</v>
      </c>
      <c r="AA19" s="82">
        <v>31378</v>
      </c>
    </row>
    <row r="20" spans="2:27" ht="12" customHeight="1">
      <c r="B20" s="55" t="s">
        <v>750</v>
      </c>
      <c r="C20" s="535">
        <f t="shared" si="7"/>
        <v>173</v>
      </c>
      <c r="D20" s="82">
        <v>143</v>
      </c>
      <c r="E20" s="82">
        <v>2</v>
      </c>
      <c r="F20" s="82">
        <v>28</v>
      </c>
      <c r="G20" s="82">
        <v>64</v>
      </c>
      <c r="H20" s="82">
        <v>39</v>
      </c>
      <c r="I20" s="82">
        <v>27</v>
      </c>
      <c r="J20" s="82">
        <v>18</v>
      </c>
      <c r="K20" s="82">
        <v>12</v>
      </c>
      <c r="L20" s="82">
        <v>9</v>
      </c>
      <c r="M20" s="82">
        <v>3</v>
      </c>
      <c r="N20" s="82">
        <v>1</v>
      </c>
      <c r="O20" s="82">
        <v>0</v>
      </c>
      <c r="P20" s="82">
        <v>0</v>
      </c>
      <c r="Q20" s="535">
        <f t="shared" si="8"/>
        <v>5556</v>
      </c>
      <c r="R20" s="82">
        <v>2803</v>
      </c>
      <c r="S20" s="82">
        <v>2753</v>
      </c>
      <c r="T20" s="82">
        <v>2780</v>
      </c>
      <c r="U20" s="82">
        <v>2740</v>
      </c>
      <c r="V20" s="82">
        <v>1552803</v>
      </c>
      <c r="W20" s="82">
        <v>4711849</v>
      </c>
      <c r="X20" s="535">
        <f t="shared" si="9"/>
        <v>7674199</v>
      </c>
      <c r="Y20" s="82">
        <v>6759045</v>
      </c>
      <c r="Z20" s="82">
        <v>912824</v>
      </c>
      <c r="AA20" s="82">
        <v>2330</v>
      </c>
    </row>
    <row r="21" spans="2:27" ht="12" customHeight="1">
      <c r="B21" s="55" t="s">
        <v>751</v>
      </c>
      <c r="C21" s="535">
        <f t="shared" si="7"/>
        <v>210</v>
      </c>
      <c r="D21" s="82">
        <v>152</v>
      </c>
      <c r="E21" s="82">
        <v>2</v>
      </c>
      <c r="F21" s="82">
        <v>56</v>
      </c>
      <c r="G21" s="82">
        <v>107</v>
      </c>
      <c r="H21" s="82">
        <v>35</v>
      </c>
      <c r="I21" s="82">
        <v>23</v>
      </c>
      <c r="J21" s="82">
        <v>14</v>
      </c>
      <c r="K21" s="82">
        <v>21</v>
      </c>
      <c r="L21" s="82">
        <v>4</v>
      </c>
      <c r="M21" s="82">
        <v>4</v>
      </c>
      <c r="N21" s="82">
        <v>2</v>
      </c>
      <c r="O21" s="82">
        <v>0</v>
      </c>
      <c r="P21" s="82">
        <v>0</v>
      </c>
      <c r="Q21" s="535">
        <f t="shared" si="8"/>
        <v>5878</v>
      </c>
      <c r="R21" s="82">
        <v>2682</v>
      </c>
      <c r="S21" s="82">
        <v>3196</v>
      </c>
      <c r="T21" s="82">
        <v>2620</v>
      </c>
      <c r="U21" s="82">
        <v>3151</v>
      </c>
      <c r="V21" s="82">
        <v>1697202</v>
      </c>
      <c r="W21" s="82">
        <v>5767906</v>
      </c>
      <c r="X21" s="535">
        <f t="shared" si="9"/>
        <v>9704525</v>
      </c>
      <c r="Y21" s="82">
        <v>9068257</v>
      </c>
      <c r="Z21" s="82">
        <v>628244</v>
      </c>
      <c r="AA21" s="82">
        <v>8024</v>
      </c>
    </row>
    <row r="22" spans="2:27" ht="12" customHeight="1">
      <c r="B22" s="55" t="s">
        <v>752</v>
      </c>
      <c r="C22" s="535">
        <f t="shared" si="7"/>
        <v>160</v>
      </c>
      <c r="D22" s="82">
        <v>130</v>
      </c>
      <c r="E22" s="82">
        <v>5</v>
      </c>
      <c r="F22" s="82">
        <v>25</v>
      </c>
      <c r="G22" s="82">
        <v>80</v>
      </c>
      <c r="H22" s="82">
        <v>39</v>
      </c>
      <c r="I22" s="82">
        <v>13</v>
      </c>
      <c r="J22" s="82">
        <v>9</v>
      </c>
      <c r="K22" s="82">
        <v>12</v>
      </c>
      <c r="L22" s="82">
        <v>7</v>
      </c>
      <c r="M22" s="82">
        <v>0</v>
      </c>
      <c r="N22" s="82">
        <v>0</v>
      </c>
      <c r="O22" s="82">
        <v>0</v>
      </c>
      <c r="P22" s="82">
        <v>0</v>
      </c>
      <c r="Q22" s="535">
        <f t="shared" si="8"/>
        <v>3360</v>
      </c>
      <c r="R22" s="82">
        <v>1636</v>
      </c>
      <c r="S22" s="82">
        <v>1724</v>
      </c>
      <c r="T22" s="82">
        <v>1611</v>
      </c>
      <c r="U22" s="82">
        <v>1707</v>
      </c>
      <c r="V22" s="82">
        <v>1026696</v>
      </c>
      <c r="W22" s="82">
        <v>2741908</v>
      </c>
      <c r="X22" s="535">
        <f t="shared" si="9"/>
        <v>4975493</v>
      </c>
      <c r="Y22" s="82">
        <v>4555887</v>
      </c>
      <c r="Z22" s="82">
        <v>414476</v>
      </c>
      <c r="AA22" s="82">
        <v>5130</v>
      </c>
    </row>
    <row r="23" spans="2:27" ht="12" customHeight="1">
      <c r="B23" s="55" t="s">
        <v>753</v>
      </c>
      <c r="C23" s="535">
        <f t="shared" si="7"/>
        <v>144</v>
      </c>
      <c r="D23" s="82">
        <v>107</v>
      </c>
      <c r="E23" s="82">
        <v>0</v>
      </c>
      <c r="F23" s="82">
        <v>37</v>
      </c>
      <c r="G23" s="82">
        <v>77</v>
      </c>
      <c r="H23" s="82">
        <v>17</v>
      </c>
      <c r="I23" s="82">
        <v>22</v>
      </c>
      <c r="J23" s="82">
        <v>8</v>
      </c>
      <c r="K23" s="82">
        <v>12</v>
      </c>
      <c r="L23" s="82">
        <v>7</v>
      </c>
      <c r="M23" s="82">
        <v>1</v>
      </c>
      <c r="N23" s="82">
        <v>0</v>
      </c>
      <c r="O23" s="82">
        <v>0</v>
      </c>
      <c r="P23" s="82">
        <v>0</v>
      </c>
      <c r="Q23" s="535">
        <f t="shared" si="8"/>
        <v>3651</v>
      </c>
      <c r="R23" s="82">
        <v>1785</v>
      </c>
      <c r="S23" s="82">
        <v>1866</v>
      </c>
      <c r="T23" s="82">
        <v>1744</v>
      </c>
      <c r="U23" s="82">
        <v>1838</v>
      </c>
      <c r="V23" s="82">
        <v>1054674</v>
      </c>
      <c r="W23" s="82">
        <v>1698724</v>
      </c>
      <c r="X23" s="535">
        <f t="shared" si="9"/>
        <v>4018525</v>
      </c>
      <c r="Y23" s="82">
        <v>3306829</v>
      </c>
      <c r="Z23" s="82">
        <v>711550</v>
      </c>
      <c r="AA23" s="82">
        <v>146</v>
      </c>
    </row>
    <row r="24" spans="2:27" ht="12" customHeight="1">
      <c r="B24" s="55" t="s">
        <v>754</v>
      </c>
      <c r="C24" s="535">
        <f t="shared" si="7"/>
        <v>190</v>
      </c>
      <c r="D24" s="82">
        <v>137</v>
      </c>
      <c r="E24" s="82">
        <v>1</v>
      </c>
      <c r="F24" s="82">
        <v>52</v>
      </c>
      <c r="G24" s="82">
        <v>97</v>
      </c>
      <c r="H24" s="82">
        <v>32</v>
      </c>
      <c r="I24" s="82">
        <v>20</v>
      </c>
      <c r="J24" s="82">
        <v>16</v>
      </c>
      <c r="K24" s="82">
        <v>12</v>
      </c>
      <c r="L24" s="82">
        <v>9</v>
      </c>
      <c r="M24" s="82">
        <v>2</v>
      </c>
      <c r="N24" s="82">
        <v>0</v>
      </c>
      <c r="O24" s="82">
        <v>2</v>
      </c>
      <c r="P24" s="82">
        <v>0</v>
      </c>
      <c r="Q24" s="535">
        <f t="shared" si="8"/>
        <v>6035</v>
      </c>
      <c r="R24" s="82">
        <v>3027</v>
      </c>
      <c r="S24" s="82">
        <v>3008</v>
      </c>
      <c r="T24" s="82">
        <v>2969</v>
      </c>
      <c r="U24" s="82">
        <v>2976</v>
      </c>
      <c r="V24" s="82">
        <v>2013002</v>
      </c>
      <c r="W24" s="82">
        <v>3958726</v>
      </c>
      <c r="X24" s="535">
        <f t="shared" si="9"/>
        <v>9032261</v>
      </c>
      <c r="Y24" s="82">
        <v>8321720</v>
      </c>
      <c r="Z24" s="82">
        <v>710540</v>
      </c>
      <c r="AA24" s="82">
        <v>1</v>
      </c>
    </row>
    <row r="25" spans="2:27" ht="12" customHeight="1">
      <c r="B25" s="55" t="s">
        <v>755</v>
      </c>
      <c r="C25" s="535">
        <f t="shared" si="7"/>
        <v>222</v>
      </c>
      <c r="D25" s="82">
        <v>187</v>
      </c>
      <c r="E25" s="82">
        <v>1</v>
      </c>
      <c r="F25" s="82">
        <v>34</v>
      </c>
      <c r="G25" s="82">
        <v>108</v>
      </c>
      <c r="H25" s="82">
        <v>39</v>
      </c>
      <c r="I25" s="82">
        <v>14</v>
      </c>
      <c r="J25" s="82">
        <v>22</v>
      </c>
      <c r="K25" s="82">
        <v>22</v>
      </c>
      <c r="L25" s="82">
        <v>8</v>
      </c>
      <c r="M25" s="82">
        <v>3</v>
      </c>
      <c r="N25" s="82">
        <v>3</v>
      </c>
      <c r="O25" s="82">
        <v>3</v>
      </c>
      <c r="P25" s="82">
        <v>0</v>
      </c>
      <c r="Q25" s="535">
        <f t="shared" si="8"/>
        <v>9026</v>
      </c>
      <c r="R25" s="82">
        <v>5292</v>
      </c>
      <c r="S25" s="82">
        <v>3734</v>
      </c>
      <c r="T25" s="82">
        <v>5248</v>
      </c>
      <c r="U25" s="82">
        <v>3706</v>
      </c>
      <c r="V25" s="82">
        <v>3377578</v>
      </c>
      <c r="W25" s="82">
        <v>14536299</v>
      </c>
      <c r="X25" s="535">
        <f t="shared" si="9"/>
        <v>21650692</v>
      </c>
      <c r="Y25" s="82">
        <v>21123637</v>
      </c>
      <c r="Z25" s="82">
        <v>508634</v>
      </c>
      <c r="AA25" s="82">
        <v>18421</v>
      </c>
    </row>
    <row r="26" spans="2:27" ht="12" customHeight="1">
      <c r="B26" s="55" t="s">
        <v>756</v>
      </c>
      <c r="C26" s="535">
        <f t="shared" si="7"/>
        <v>171</v>
      </c>
      <c r="D26" s="82">
        <v>133</v>
      </c>
      <c r="E26" s="82">
        <v>3</v>
      </c>
      <c r="F26" s="82">
        <v>35</v>
      </c>
      <c r="G26" s="82">
        <v>72</v>
      </c>
      <c r="H26" s="82">
        <v>40</v>
      </c>
      <c r="I26" s="82">
        <v>21</v>
      </c>
      <c r="J26" s="82">
        <v>12</v>
      </c>
      <c r="K26" s="82">
        <v>10</v>
      </c>
      <c r="L26" s="82">
        <v>5</v>
      </c>
      <c r="M26" s="82">
        <v>3</v>
      </c>
      <c r="N26" s="82">
        <v>3</v>
      </c>
      <c r="O26" s="82">
        <v>5</v>
      </c>
      <c r="P26" s="82">
        <v>0</v>
      </c>
      <c r="Q26" s="535">
        <f t="shared" si="8"/>
        <v>8416</v>
      </c>
      <c r="R26" s="82">
        <v>5127</v>
      </c>
      <c r="S26" s="82">
        <v>3289</v>
      </c>
      <c r="T26" s="82">
        <v>5090</v>
      </c>
      <c r="U26" s="82">
        <v>3267</v>
      </c>
      <c r="V26" s="82">
        <v>3032508</v>
      </c>
      <c r="W26" s="82">
        <v>15434638</v>
      </c>
      <c r="X26" s="535">
        <f t="shared" si="9"/>
        <v>24766447</v>
      </c>
      <c r="Y26" s="82">
        <v>24171010</v>
      </c>
      <c r="Z26" s="82">
        <v>508774</v>
      </c>
      <c r="AA26" s="82">
        <v>86663</v>
      </c>
    </row>
    <row r="27" spans="1:27" s="537" customFormat="1" ht="12" customHeight="1">
      <c r="A27" s="536"/>
      <c r="B27" s="55" t="s">
        <v>757</v>
      </c>
      <c r="C27" s="535">
        <f t="shared" si="7"/>
        <v>86</v>
      </c>
      <c r="D27" s="82">
        <v>62</v>
      </c>
      <c r="E27" s="82">
        <v>1</v>
      </c>
      <c r="F27" s="82">
        <v>23</v>
      </c>
      <c r="G27" s="82">
        <v>33</v>
      </c>
      <c r="H27" s="82">
        <v>23</v>
      </c>
      <c r="I27" s="82">
        <v>9</v>
      </c>
      <c r="J27" s="82">
        <v>7</v>
      </c>
      <c r="K27" s="82">
        <v>9</v>
      </c>
      <c r="L27" s="82">
        <v>3</v>
      </c>
      <c r="M27" s="82">
        <v>1</v>
      </c>
      <c r="N27" s="82">
        <v>1</v>
      </c>
      <c r="O27" s="82">
        <v>0</v>
      </c>
      <c r="P27" s="82">
        <v>0</v>
      </c>
      <c r="Q27" s="535">
        <f t="shared" si="8"/>
        <v>2895</v>
      </c>
      <c r="R27" s="82">
        <v>1253</v>
      </c>
      <c r="S27" s="82">
        <v>1642</v>
      </c>
      <c r="T27" s="82">
        <v>1233</v>
      </c>
      <c r="U27" s="82">
        <v>1630</v>
      </c>
      <c r="V27" s="82">
        <v>750698</v>
      </c>
      <c r="W27" s="82">
        <v>2587494</v>
      </c>
      <c r="X27" s="535">
        <f t="shared" si="9"/>
        <v>3970176</v>
      </c>
      <c r="Y27" s="82">
        <v>3519937</v>
      </c>
      <c r="Z27" s="82">
        <v>448016</v>
      </c>
      <c r="AA27" s="82">
        <v>2223</v>
      </c>
    </row>
    <row r="28" spans="2:27" ht="12" customHeight="1">
      <c r="B28" s="55" t="s">
        <v>758</v>
      </c>
      <c r="C28" s="535">
        <f t="shared" si="7"/>
        <v>190</v>
      </c>
      <c r="D28" s="82">
        <v>147</v>
      </c>
      <c r="E28" s="82">
        <v>2</v>
      </c>
      <c r="F28" s="82">
        <v>41</v>
      </c>
      <c r="G28" s="82">
        <v>91</v>
      </c>
      <c r="H28" s="82">
        <v>39</v>
      </c>
      <c r="I28" s="82">
        <v>25</v>
      </c>
      <c r="J28" s="82">
        <v>19</v>
      </c>
      <c r="K28" s="82">
        <v>8</v>
      </c>
      <c r="L28" s="82">
        <v>6</v>
      </c>
      <c r="M28" s="82">
        <v>2</v>
      </c>
      <c r="N28" s="82">
        <v>0</v>
      </c>
      <c r="O28" s="82">
        <v>0</v>
      </c>
      <c r="P28" s="82">
        <v>0</v>
      </c>
      <c r="Q28" s="535">
        <f t="shared" si="8"/>
        <v>4310</v>
      </c>
      <c r="R28" s="82">
        <v>2094</v>
      </c>
      <c r="S28" s="82">
        <v>2216</v>
      </c>
      <c r="T28" s="82">
        <v>2044</v>
      </c>
      <c r="U28" s="82">
        <v>2189</v>
      </c>
      <c r="V28" s="82">
        <v>1200234</v>
      </c>
      <c r="W28" s="82">
        <v>3047884</v>
      </c>
      <c r="X28" s="535">
        <f t="shared" si="9"/>
        <v>6456293</v>
      </c>
      <c r="Y28" s="82">
        <v>5453655</v>
      </c>
      <c r="Z28" s="82">
        <v>1002283</v>
      </c>
      <c r="AA28" s="82">
        <v>355</v>
      </c>
    </row>
    <row r="29" spans="2:27" ht="12" customHeight="1">
      <c r="B29" s="55" t="s">
        <v>759</v>
      </c>
      <c r="C29" s="535">
        <f t="shared" si="7"/>
        <v>81</v>
      </c>
      <c r="D29" s="82">
        <v>60</v>
      </c>
      <c r="E29" s="82">
        <v>0</v>
      </c>
      <c r="F29" s="82">
        <v>21</v>
      </c>
      <c r="G29" s="82">
        <v>37</v>
      </c>
      <c r="H29" s="82">
        <v>14</v>
      </c>
      <c r="I29" s="82">
        <v>15</v>
      </c>
      <c r="J29" s="82">
        <v>6</v>
      </c>
      <c r="K29" s="82">
        <v>5</v>
      </c>
      <c r="L29" s="82">
        <v>4</v>
      </c>
      <c r="M29" s="82">
        <v>0</v>
      </c>
      <c r="N29" s="82">
        <v>0</v>
      </c>
      <c r="O29" s="82">
        <v>0</v>
      </c>
      <c r="P29" s="82">
        <v>0</v>
      </c>
      <c r="Q29" s="535">
        <f t="shared" si="8"/>
        <v>1879</v>
      </c>
      <c r="R29" s="82">
        <v>761</v>
      </c>
      <c r="S29" s="82">
        <v>1118</v>
      </c>
      <c r="T29" s="82">
        <v>735</v>
      </c>
      <c r="U29" s="82">
        <v>1103</v>
      </c>
      <c r="V29" s="82">
        <v>521410</v>
      </c>
      <c r="W29" s="82">
        <v>1023480</v>
      </c>
      <c r="X29" s="535">
        <f t="shared" si="9"/>
        <v>2021073</v>
      </c>
      <c r="Y29" s="82">
        <v>1704968</v>
      </c>
      <c r="Z29" s="82">
        <v>315998</v>
      </c>
      <c r="AA29" s="82">
        <v>107</v>
      </c>
    </row>
    <row r="30" spans="2:27" ht="12" customHeight="1">
      <c r="B30" s="55" t="s">
        <v>760</v>
      </c>
      <c r="C30" s="535">
        <f t="shared" si="7"/>
        <v>35</v>
      </c>
      <c r="D30" s="82">
        <v>24</v>
      </c>
      <c r="E30" s="82">
        <v>0</v>
      </c>
      <c r="F30" s="82">
        <v>11</v>
      </c>
      <c r="G30" s="82">
        <v>21</v>
      </c>
      <c r="H30" s="82">
        <v>7</v>
      </c>
      <c r="I30" s="82">
        <v>2</v>
      </c>
      <c r="J30" s="82">
        <v>2</v>
      </c>
      <c r="K30" s="82">
        <v>2</v>
      </c>
      <c r="L30" s="82">
        <v>1</v>
      </c>
      <c r="M30" s="82">
        <v>0</v>
      </c>
      <c r="N30" s="82">
        <v>0</v>
      </c>
      <c r="O30" s="82">
        <v>0</v>
      </c>
      <c r="P30" s="82">
        <v>0</v>
      </c>
      <c r="Q30" s="535">
        <f t="shared" si="8"/>
        <v>649</v>
      </c>
      <c r="R30" s="82">
        <v>269</v>
      </c>
      <c r="S30" s="82">
        <v>380</v>
      </c>
      <c r="T30" s="82">
        <v>257</v>
      </c>
      <c r="U30" s="82">
        <v>376</v>
      </c>
      <c r="V30" s="82">
        <v>162241</v>
      </c>
      <c r="W30" s="82">
        <v>461925</v>
      </c>
      <c r="X30" s="535">
        <f t="shared" si="9"/>
        <v>838448</v>
      </c>
      <c r="Y30" s="82">
        <v>702675</v>
      </c>
      <c r="Z30" s="82">
        <v>126123</v>
      </c>
      <c r="AA30" s="82">
        <v>9650</v>
      </c>
    </row>
    <row r="31" spans="2:27" ht="12" customHeight="1">
      <c r="B31" s="55" t="s">
        <v>761</v>
      </c>
      <c r="C31" s="535">
        <f t="shared" si="7"/>
        <v>112</v>
      </c>
      <c r="D31" s="82">
        <v>80</v>
      </c>
      <c r="E31" s="82">
        <v>1</v>
      </c>
      <c r="F31" s="82">
        <v>31</v>
      </c>
      <c r="G31" s="82">
        <v>47</v>
      </c>
      <c r="H31" s="82">
        <v>28</v>
      </c>
      <c r="I31" s="82">
        <v>11</v>
      </c>
      <c r="J31" s="82">
        <v>16</v>
      </c>
      <c r="K31" s="82">
        <v>6</v>
      </c>
      <c r="L31" s="82">
        <v>3</v>
      </c>
      <c r="M31" s="82">
        <v>1</v>
      </c>
      <c r="N31" s="82">
        <v>0</v>
      </c>
      <c r="O31" s="82">
        <v>0</v>
      </c>
      <c r="P31" s="82">
        <v>0</v>
      </c>
      <c r="Q31" s="535">
        <f t="shared" si="8"/>
        <v>2496</v>
      </c>
      <c r="R31" s="82">
        <v>1155</v>
      </c>
      <c r="S31" s="82">
        <v>1341</v>
      </c>
      <c r="T31" s="82">
        <v>1120</v>
      </c>
      <c r="U31" s="82">
        <v>1324</v>
      </c>
      <c r="V31" s="82">
        <v>649718</v>
      </c>
      <c r="W31" s="82">
        <v>1659611</v>
      </c>
      <c r="X31" s="535">
        <f t="shared" si="9"/>
        <v>2923461</v>
      </c>
      <c r="Y31" s="82">
        <v>2517736</v>
      </c>
      <c r="Z31" s="82">
        <v>403141</v>
      </c>
      <c r="AA31" s="82">
        <v>2584</v>
      </c>
    </row>
    <row r="32" spans="2:27" ht="12" customHeight="1">
      <c r="B32" s="55" t="s">
        <v>762</v>
      </c>
      <c r="C32" s="535">
        <f t="shared" si="7"/>
        <v>35</v>
      </c>
      <c r="D32" s="82">
        <v>30</v>
      </c>
      <c r="E32" s="82">
        <v>0</v>
      </c>
      <c r="F32" s="82">
        <v>5</v>
      </c>
      <c r="G32" s="82">
        <v>15</v>
      </c>
      <c r="H32" s="82">
        <v>9</v>
      </c>
      <c r="I32" s="82">
        <v>3</v>
      </c>
      <c r="J32" s="82">
        <v>3</v>
      </c>
      <c r="K32" s="82">
        <v>2</v>
      </c>
      <c r="L32" s="82">
        <v>3</v>
      </c>
      <c r="M32" s="82">
        <v>0</v>
      </c>
      <c r="N32" s="82">
        <v>0</v>
      </c>
      <c r="O32" s="82">
        <v>0</v>
      </c>
      <c r="P32" s="82">
        <v>0</v>
      </c>
      <c r="Q32" s="535">
        <f t="shared" si="8"/>
        <v>952</v>
      </c>
      <c r="R32" s="82">
        <v>412</v>
      </c>
      <c r="S32" s="82">
        <v>540</v>
      </c>
      <c r="T32" s="82">
        <v>406</v>
      </c>
      <c r="U32" s="82">
        <v>537</v>
      </c>
      <c r="V32" s="82">
        <v>269929</v>
      </c>
      <c r="W32" s="82">
        <v>1352083</v>
      </c>
      <c r="X32" s="535">
        <f t="shared" si="9"/>
        <v>1885069</v>
      </c>
      <c r="Y32" s="82">
        <v>1772321</v>
      </c>
      <c r="Z32" s="82">
        <v>112748</v>
      </c>
      <c r="AA32" s="82">
        <v>0</v>
      </c>
    </row>
    <row r="33" spans="2:27" ht="12" customHeight="1">
      <c r="B33" s="55" t="s">
        <v>763</v>
      </c>
      <c r="C33" s="535">
        <f t="shared" si="7"/>
        <v>35</v>
      </c>
      <c r="D33" s="82">
        <v>22</v>
      </c>
      <c r="E33" s="82">
        <v>0</v>
      </c>
      <c r="F33" s="82">
        <v>13</v>
      </c>
      <c r="G33" s="82">
        <v>19</v>
      </c>
      <c r="H33" s="82">
        <v>5</v>
      </c>
      <c r="I33" s="82">
        <v>3</v>
      </c>
      <c r="J33" s="82">
        <v>2</v>
      </c>
      <c r="K33" s="82">
        <v>2</v>
      </c>
      <c r="L33" s="82">
        <v>4</v>
      </c>
      <c r="M33" s="82">
        <v>0</v>
      </c>
      <c r="N33" s="82">
        <v>0</v>
      </c>
      <c r="O33" s="82">
        <v>0</v>
      </c>
      <c r="P33" s="82">
        <v>0</v>
      </c>
      <c r="Q33" s="535">
        <f t="shared" si="8"/>
        <v>931</v>
      </c>
      <c r="R33" s="82">
        <v>412</v>
      </c>
      <c r="S33" s="82">
        <v>519</v>
      </c>
      <c r="T33" s="82">
        <v>397</v>
      </c>
      <c r="U33" s="82">
        <v>514</v>
      </c>
      <c r="V33" s="82">
        <v>262071</v>
      </c>
      <c r="W33" s="82">
        <v>625508</v>
      </c>
      <c r="X33" s="535">
        <f t="shared" si="9"/>
        <v>1135781</v>
      </c>
      <c r="Y33" s="82">
        <v>989201</v>
      </c>
      <c r="Z33" s="82">
        <v>142210</v>
      </c>
      <c r="AA33" s="82">
        <v>4370</v>
      </c>
    </row>
    <row r="34" spans="2:27" ht="12" customHeight="1">
      <c r="B34" s="55" t="s">
        <v>764</v>
      </c>
      <c r="C34" s="535">
        <f t="shared" si="7"/>
        <v>45</v>
      </c>
      <c r="D34" s="82">
        <v>34</v>
      </c>
      <c r="E34" s="82">
        <v>0</v>
      </c>
      <c r="F34" s="82">
        <v>11</v>
      </c>
      <c r="G34" s="82">
        <v>19</v>
      </c>
      <c r="H34" s="82">
        <v>13</v>
      </c>
      <c r="I34" s="82">
        <v>3</v>
      </c>
      <c r="J34" s="82">
        <v>4</v>
      </c>
      <c r="K34" s="82">
        <v>4</v>
      </c>
      <c r="L34" s="82">
        <v>2</v>
      </c>
      <c r="M34" s="82">
        <v>0</v>
      </c>
      <c r="N34" s="82">
        <v>0</v>
      </c>
      <c r="O34" s="82">
        <v>0</v>
      </c>
      <c r="P34" s="82">
        <v>0</v>
      </c>
      <c r="Q34" s="535">
        <f t="shared" si="8"/>
        <v>1112</v>
      </c>
      <c r="R34" s="82">
        <v>424</v>
      </c>
      <c r="S34" s="82">
        <v>688</v>
      </c>
      <c r="T34" s="82">
        <v>412</v>
      </c>
      <c r="U34" s="82">
        <v>681</v>
      </c>
      <c r="V34" s="82">
        <v>286314</v>
      </c>
      <c r="W34" s="82">
        <v>648434</v>
      </c>
      <c r="X34" s="535">
        <f t="shared" si="9"/>
        <v>1232394</v>
      </c>
      <c r="Y34" s="82">
        <v>1134340</v>
      </c>
      <c r="Z34" s="82">
        <v>97608</v>
      </c>
      <c r="AA34" s="82">
        <v>446</v>
      </c>
    </row>
    <row r="35" spans="2:27" ht="12" customHeight="1">
      <c r="B35" s="55" t="s">
        <v>765</v>
      </c>
      <c r="C35" s="535">
        <f t="shared" si="7"/>
        <v>28</v>
      </c>
      <c r="D35" s="82">
        <v>18</v>
      </c>
      <c r="E35" s="82">
        <v>0</v>
      </c>
      <c r="F35" s="82">
        <v>10</v>
      </c>
      <c r="G35" s="82">
        <v>13</v>
      </c>
      <c r="H35" s="82">
        <v>7</v>
      </c>
      <c r="I35" s="82">
        <v>3</v>
      </c>
      <c r="J35" s="82">
        <v>2</v>
      </c>
      <c r="K35" s="82">
        <v>2</v>
      </c>
      <c r="L35" s="82">
        <v>1</v>
      </c>
      <c r="M35" s="82">
        <v>0</v>
      </c>
      <c r="N35" s="82">
        <v>0</v>
      </c>
      <c r="O35" s="82">
        <v>0</v>
      </c>
      <c r="P35" s="82">
        <v>0</v>
      </c>
      <c r="Q35" s="535">
        <f t="shared" si="8"/>
        <v>603</v>
      </c>
      <c r="R35" s="82">
        <v>236</v>
      </c>
      <c r="S35" s="82">
        <v>367</v>
      </c>
      <c r="T35" s="82">
        <v>227</v>
      </c>
      <c r="U35" s="82">
        <v>364</v>
      </c>
      <c r="V35" s="82">
        <v>157276</v>
      </c>
      <c r="W35" s="82">
        <v>793327</v>
      </c>
      <c r="X35" s="535">
        <f t="shared" si="9"/>
        <v>1201238</v>
      </c>
      <c r="Y35" s="82">
        <v>1118764</v>
      </c>
      <c r="Z35" s="82">
        <v>82474</v>
      </c>
      <c r="AA35" s="82">
        <v>0</v>
      </c>
    </row>
    <row r="36" spans="2:27" ht="12" customHeight="1">
      <c r="B36" s="55" t="s">
        <v>766</v>
      </c>
      <c r="C36" s="535">
        <f t="shared" si="7"/>
        <v>28</v>
      </c>
      <c r="D36" s="82">
        <v>21</v>
      </c>
      <c r="E36" s="82">
        <v>1</v>
      </c>
      <c r="F36" s="82">
        <v>6</v>
      </c>
      <c r="G36" s="82">
        <v>11</v>
      </c>
      <c r="H36" s="82">
        <v>7</v>
      </c>
      <c r="I36" s="82">
        <v>5</v>
      </c>
      <c r="J36" s="82">
        <v>2</v>
      </c>
      <c r="K36" s="82">
        <v>2</v>
      </c>
      <c r="L36" s="82">
        <v>0</v>
      </c>
      <c r="M36" s="82">
        <v>1</v>
      </c>
      <c r="N36" s="82">
        <v>0</v>
      </c>
      <c r="O36" s="82">
        <v>0</v>
      </c>
      <c r="P36" s="82">
        <v>0</v>
      </c>
      <c r="Q36" s="535">
        <f t="shared" si="8"/>
        <v>736</v>
      </c>
      <c r="R36" s="82">
        <v>221</v>
      </c>
      <c r="S36" s="82">
        <v>515</v>
      </c>
      <c r="T36" s="82">
        <v>219</v>
      </c>
      <c r="U36" s="82">
        <v>511</v>
      </c>
      <c r="V36" s="82">
        <v>163507</v>
      </c>
      <c r="W36" s="82">
        <v>205921</v>
      </c>
      <c r="X36" s="535">
        <f t="shared" si="9"/>
        <v>500022</v>
      </c>
      <c r="Y36" s="82">
        <v>359777</v>
      </c>
      <c r="Z36" s="82">
        <v>140245</v>
      </c>
      <c r="AA36" s="82">
        <v>0</v>
      </c>
    </row>
    <row r="37" spans="2:27" ht="12" customHeight="1">
      <c r="B37" s="55" t="s">
        <v>767</v>
      </c>
      <c r="C37" s="535">
        <f t="shared" si="7"/>
        <v>39</v>
      </c>
      <c r="D37" s="82">
        <v>21</v>
      </c>
      <c r="E37" s="82">
        <v>1</v>
      </c>
      <c r="F37" s="82">
        <v>13</v>
      </c>
      <c r="G37" s="82">
        <v>18</v>
      </c>
      <c r="H37" s="82">
        <v>9</v>
      </c>
      <c r="I37" s="82">
        <v>6</v>
      </c>
      <c r="J37" s="82">
        <v>1</v>
      </c>
      <c r="K37" s="82">
        <v>3</v>
      </c>
      <c r="L37" s="82">
        <v>0</v>
      </c>
      <c r="M37" s="82">
        <v>1</v>
      </c>
      <c r="N37" s="82">
        <v>1</v>
      </c>
      <c r="O37" s="82">
        <v>0</v>
      </c>
      <c r="P37" s="82">
        <v>0</v>
      </c>
      <c r="Q37" s="535">
        <f t="shared" si="8"/>
        <v>1172</v>
      </c>
      <c r="R37" s="82">
        <v>328</v>
      </c>
      <c r="S37" s="82">
        <v>844</v>
      </c>
      <c r="T37" s="82">
        <v>315</v>
      </c>
      <c r="U37" s="82">
        <v>838</v>
      </c>
      <c r="V37" s="82">
        <v>250366</v>
      </c>
      <c r="W37" s="82">
        <v>552351</v>
      </c>
      <c r="X37" s="535">
        <f t="shared" si="9"/>
        <v>1028127</v>
      </c>
      <c r="Y37" s="82">
        <v>843678</v>
      </c>
      <c r="Z37" s="82">
        <v>184346</v>
      </c>
      <c r="AA37" s="82">
        <v>103</v>
      </c>
    </row>
    <row r="38" spans="2:27" ht="12" customHeight="1">
      <c r="B38" s="55" t="s">
        <v>768</v>
      </c>
      <c r="C38" s="535">
        <f t="shared" si="7"/>
        <v>20</v>
      </c>
      <c r="D38" s="82">
        <v>11</v>
      </c>
      <c r="E38" s="82">
        <v>0</v>
      </c>
      <c r="F38" s="82">
        <v>9</v>
      </c>
      <c r="G38" s="82">
        <v>8</v>
      </c>
      <c r="H38" s="82">
        <v>4</v>
      </c>
      <c r="I38" s="82">
        <v>3</v>
      </c>
      <c r="J38" s="82">
        <v>3</v>
      </c>
      <c r="K38" s="82">
        <v>0</v>
      </c>
      <c r="L38" s="82">
        <v>2</v>
      </c>
      <c r="M38" s="82">
        <v>0</v>
      </c>
      <c r="N38" s="82">
        <v>0</v>
      </c>
      <c r="O38" s="82">
        <v>0</v>
      </c>
      <c r="P38" s="82">
        <v>0</v>
      </c>
      <c r="Q38" s="535">
        <f t="shared" si="8"/>
        <v>600</v>
      </c>
      <c r="R38" s="82">
        <v>245</v>
      </c>
      <c r="S38" s="82">
        <v>355</v>
      </c>
      <c r="T38" s="82">
        <v>240</v>
      </c>
      <c r="U38" s="82">
        <v>346</v>
      </c>
      <c r="V38" s="82">
        <v>160031</v>
      </c>
      <c r="W38" s="82">
        <v>228666</v>
      </c>
      <c r="X38" s="535">
        <f t="shared" si="9"/>
        <v>646534</v>
      </c>
      <c r="Y38" s="82">
        <v>575239</v>
      </c>
      <c r="Z38" s="82">
        <v>71295</v>
      </c>
      <c r="AA38" s="82">
        <v>0</v>
      </c>
    </row>
    <row r="39" spans="2:27" ht="12" customHeight="1">
      <c r="B39" s="55" t="s">
        <v>769</v>
      </c>
      <c r="C39" s="535">
        <f t="shared" si="7"/>
        <v>43</v>
      </c>
      <c r="D39" s="82">
        <v>30</v>
      </c>
      <c r="E39" s="82">
        <v>2</v>
      </c>
      <c r="F39" s="82">
        <v>11</v>
      </c>
      <c r="G39" s="82">
        <v>17</v>
      </c>
      <c r="H39" s="82">
        <v>9</v>
      </c>
      <c r="I39" s="82">
        <v>9</v>
      </c>
      <c r="J39" s="82">
        <v>1</v>
      </c>
      <c r="K39" s="82">
        <v>5</v>
      </c>
      <c r="L39" s="82">
        <v>1</v>
      </c>
      <c r="M39" s="82">
        <v>1</v>
      </c>
      <c r="N39" s="82">
        <v>0</v>
      </c>
      <c r="O39" s="82">
        <v>0</v>
      </c>
      <c r="P39" s="82">
        <v>0</v>
      </c>
      <c r="Q39" s="535">
        <f t="shared" si="8"/>
        <v>1258</v>
      </c>
      <c r="R39" s="82">
        <v>470</v>
      </c>
      <c r="S39" s="82">
        <v>788</v>
      </c>
      <c r="T39" s="82">
        <v>460</v>
      </c>
      <c r="U39" s="82">
        <v>781</v>
      </c>
      <c r="V39" s="82">
        <v>307665</v>
      </c>
      <c r="W39" s="82">
        <v>534177</v>
      </c>
      <c r="X39" s="535">
        <f t="shared" si="9"/>
        <v>1061538</v>
      </c>
      <c r="Y39" s="82">
        <v>791018</v>
      </c>
      <c r="Z39" s="82">
        <v>270479</v>
      </c>
      <c r="AA39" s="82">
        <v>41</v>
      </c>
    </row>
    <row r="40" spans="2:27" ht="12" customHeight="1">
      <c r="B40" s="55" t="s">
        <v>770</v>
      </c>
      <c r="C40" s="535">
        <f t="shared" si="7"/>
        <v>13</v>
      </c>
      <c r="D40" s="82">
        <v>10</v>
      </c>
      <c r="E40" s="82">
        <v>0</v>
      </c>
      <c r="F40" s="82">
        <v>3</v>
      </c>
      <c r="G40" s="82">
        <v>5</v>
      </c>
      <c r="H40" s="82">
        <v>4</v>
      </c>
      <c r="I40" s="82">
        <v>2</v>
      </c>
      <c r="J40" s="82">
        <v>1</v>
      </c>
      <c r="K40" s="82">
        <v>1</v>
      </c>
      <c r="L40" s="82">
        <v>0</v>
      </c>
      <c r="M40" s="82">
        <v>0</v>
      </c>
      <c r="N40" s="82">
        <v>0</v>
      </c>
      <c r="O40" s="82">
        <v>0</v>
      </c>
      <c r="P40" s="82">
        <v>0</v>
      </c>
      <c r="Q40" s="535">
        <f t="shared" si="8"/>
        <v>226</v>
      </c>
      <c r="R40" s="82">
        <v>61</v>
      </c>
      <c r="S40" s="82">
        <v>165</v>
      </c>
      <c r="T40" s="82">
        <v>58</v>
      </c>
      <c r="U40" s="82">
        <v>165</v>
      </c>
      <c r="V40" s="82">
        <v>47656</v>
      </c>
      <c r="W40" s="82">
        <v>50813</v>
      </c>
      <c r="X40" s="535">
        <f t="shared" si="9"/>
        <v>141607</v>
      </c>
      <c r="Y40" s="82">
        <v>78411</v>
      </c>
      <c r="Z40" s="82">
        <v>63196</v>
      </c>
      <c r="AA40" s="82">
        <v>0</v>
      </c>
    </row>
    <row r="41" spans="2:27" ht="12" customHeight="1">
      <c r="B41" s="55" t="s">
        <v>771</v>
      </c>
      <c r="C41" s="535">
        <f t="shared" si="7"/>
        <v>20</v>
      </c>
      <c r="D41" s="82">
        <v>16</v>
      </c>
      <c r="E41" s="82">
        <v>0</v>
      </c>
      <c r="F41" s="82">
        <v>4</v>
      </c>
      <c r="G41" s="82">
        <v>5</v>
      </c>
      <c r="H41" s="82">
        <v>5</v>
      </c>
      <c r="I41" s="82">
        <v>7</v>
      </c>
      <c r="J41" s="82">
        <v>2</v>
      </c>
      <c r="K41" s="82">
        <v>1</v>
      </c>
      <c r="L41" s="82">
        <v>0</v>
      </c>
      <c r="M41" s="82">
        <v>0</v>
      </c>
      <c r="N41" s="82">
        <v>0</v>
      </c>
      <c r="O41" s="82">
        <v>0</v>
      </c>
      <c r="P41" s="82">
        <v>0</v>
      </c>
      <c r="Q41" s="535">
        <f t="shared" si="8"/>
        <v>413</v>
      </c>
      <c r="R41" s="82">
        <v>211</v>
      </c>
      <c r="S41" s="82">
        <v>202</v>
      </c>
      <c r="T41" s="82">
        <v>207</v>
      </c>
      <c r="U41" s="82">
        <v>200</v>
      </c>
      <c r="V41" s="82">
        <v>103848</v>
      </c>
      <c r="W41" s="82">
        <v>329180</v>
      </c>
      <c r="X41" s="535">
        <f t="shared" si="9"/>
        <v>530398</v>
      </c>
      <c r="Y41" s="82">
        <v>495702</v>
      </c>
      <c r="Z41" s="82">
        <v>34696</v>
      </c>
      <c r="AA41" s="82">
        <v>0</v>
      </c>
    </row>
    <row r="42" spans="2:27" ht="12" customHeight="1">
      <c r="B42" s="55" t="s">
        <v>772</v>
      </c>
      <c r="C42" s="535">
        <f t="shared" si="7"/>
        <v>23</v>
      </c>
      <c r="D42" s="82">
        <v>16</v>
      </c>
      <c r="E42" s="82">
        <v>1</v>
      </c>
      <c r="F42" s="82">
        <v>6</v>
      </c>
      <c r="G42" s="82">
        <v>7</v>
      </c>
      <c r="H42" s="82">
        <v>8</v>
      </c>
      <c r="I42" s="82">
        <v>3</v>
      </c>
      <c r="J42" s="82">
        <v>1</v>
      </c>
      <c r="K42" s="82">
        <v>3</v>
      </c>
      <c r="L42" s="82">
        <v>1</v>
      </c>
      <c r="M42" s="82">
        <v>0</v>
      </c>
      <c r="N42" s="82">
        <v>0</v>
      </c>
      <c r="O42" s="82">
        <v>0</v>
      </c>
      <c r="P42" s="82">
        <v>0</v>
      </c>
      <c r="Q42" s="535">
        <f t="shared" si="8"/>
        <v>598</v>
      </c>
      <c r="R42" s="82">
        <v>166</v>
      </c>
      <c r="S42" s="82">
        <v>432</v>
      </c>
      <c r="T42" s="82">
        <v>159</v>
      </c>
      <c r="U42" s="82">
        <v>427</v>
      </c>
      <c r="V42" s="82">
        <v>130319</v>
      </c>
      <c r="W42" s="82">
        <v>324875</v>
      </c>
      <c r="X42" s="535">
        <f t="shared" si="9"/>
        <v>575827</v>
      </c>
      <c r="Y42" s="82">
        <v>471894</v>
      </c>
      <c r="Z42" s="82">
        <v>103933</v>
      </c>
      <c r="AA42" s="82">
        <v>0</v>
      </c>
    </row>
    <row r="43" spans="2:27" ht="12" customHeight="1">
      <c r="B43" s="55" t="s">
        <v>773</v>
      </c>
      <c r="C43" s="535">
        <f t="shared" si="7"/>
        <v>116</v>
      </c>
      <c r="D43" s="82">
        <v>93</v>
      </c>
      <c r="E43" s="82">
        <v>0</v>
      </c>
      <c r="F43" s="82">
        <v>23</v>
      </c>
      <c r="G43" s="82">
        <v>53</v>
      </c>
      <c r="H43" s="82">
        <v>21</v>
      </c>
      <c r="I43" s="82">
        <v>16</v>
      </c>
      <c r="J43" s="82">
        <v>13</v>
      </c>
      <c r="K43" s="82">
        <v>7</v>
      </c>
      <c r="L43" s="82">
        <v>2</v>
      </c>
      <c r="M43" s="82">
        <v>2</v>
      </c>
      <c r="N43" s="82">
        <v>1</v>
      </c>
      <c r="O43" s="82">
        <v>1</v>
      </c>
      <c r="P43" s="82">
        <v>0</v>
      </c>
      <c r="Q43" s="535">
        <f t="shared" si="8"/>
        <v>4032</v>
      </c>
      <c r="R43" s="82">
        <v>2067</v>
      </c>
      <c r="S43" s="82">
        <v>1965</v>
      </c>
      <c r="T43" s="82">
        <v>2044</v>
      </c>
      <c r="U43" s="82">
        <v>1951</v>
      </c>
      <c r="V43" s="82">
        <v>1459806</v>
      </c>
      <c r="W43" s="82">
        <v>4370427</v>
      </c>
      <c r="X43" s="535">
        <f t="shared" si="9"/>
        <v>7860797</v>
      </c>
      <c r="Y43" s="82">
        <v>7465756</v>
      </c>
      <c r="Z43" s="82">
        <v>359909</v>
      </c>
      <c r="AA43" s="82">
        <v>35132</v>
      </c>
    </row>
    <row r="44" spans="2:27" ht="12" customHeight="1">
      <c r="B44" s="55" t="s">
        <v>774</v>
      </c>
      <c r="C44" s="535">
        <f t="shared" si="7"/>
        <v>64</v>
      </c>
      <c r="D44" s="82">
        <v>46</v>
      </c>
      <c r="E44" s="82">
        <v>1</v>
      </c>
      <c r="F44" s="82">
        <v>17</v>
      </c>
      <c r="G44" s="82">
        <v>28</v>
      </c>
      <c r="H44" s="82">
        <v>17</v>
      </c>
      <c r="I44" s="82">
        <v>9</v>
      </c>
      <c r="J44" s="82">
        <v>4</v>
      </c>
      <c r="K44" s="82">
        <v>3</v>
      </c>
      <c r="L44" s="82">
        <v>2</v>
      </c>
      <c r="M44" s="82">
        <v>1</v>
      </c>
      <c r="N44" s="82">
        <v>0</v>
      </c>
      <c r="O44" s="82">
        <v>0</v>
      </c>
      <c r="P44" s="82">
        <v>0</v>
      </c>
      <c r="Q44" s="535">
        <f t="shared" si="8"/>
        <v>1428</v>
      </c>
      <c r="R44" s="82">
        <v>582</v>
      </c>
      <c r="S44" s="82">
        <v>846</v>
      </c>
      <c r="T44" s="82">
        <v>567</v>
      </c>
      <c r="U44" s="82">
        <v>836</v>
      </c>
      <c r="V44" s="82">
        <v>401125</v>
      </c>
      <c r="W44" s="82">
        <v>938518</v>
      </c>
      <c r="X44" s="535">
        <f t="shared" si="9"/>
        <v>1680188</v>
      </c>
      <c r="Y44" s="82">
        <v>1422103</v>
      </c>
      <c r="Z44" s="82">
        <v>257085</v>
      </c>
      <c r="AA44" s="82">
        <v>1000</v>
      </c>
    </row>
    <row r="45" spans="2:27" ht="12" customHeight="1">
      <c r="B45" s="55" t="s">
        <v>775</v>
      </c>
      <c r="C45" s="535">
        <f t="shared" si="7"/>
        <v>33</v>
      </c>
      <c r="D45" s="82">
        <v>30</v>
      </c>
      <c r="E45" s="82">
        <v>0</v>
      </c>
      <c r="F45" s="82">
        <v>3</v>
      </c>
      <c r="G45" s="82">
        <v>7</v>
      </c>
      <c r="H45" s="82">
        <v>7</v>
      </c>
      <c r="I45" s="82">
        <v>7</v>
      </c>
      <c r="J45" s="82">
        <v>3</v>
      </c>
      <c r="K45" s="82">
        <v>5</v>
      </c>
      <c r="L45" s="82">
        <v>3</v>
      </c>
      <c r="M45" s="82">
        <v>0</v>
      </c>
      <c r="N45" s="82">
        <v>0</v>
      </c>
      <c r="O45" s="82">
        <v>0</v>
      </c>
      <c r="P45" s="82">
        <v>1</v>
      </c>
      <c r="Q45" s="535">
        <f t="shared" si="8"/>
        <v>2261</v>
      </c>
      <c r="R45" s="82">
        <v>1531</v>
      </c>
      <c r="S45" s="82">
        <v>730</v>
      </c>
      <c r="T45" s="82">
        <v>1528</v>
      </c>
      <c r="U45" s="82">
        <v>730</v>
      </c>
      <c r="V45" s="82">
        <v>963482</v>
      </c>
      <c r="W45" s="82">
        <v>2393569</v>
      </c>
      <c r="X45" s="535">
        <f t="shared" si="9"/>
        <v>4035209</v>
      </c>
      <c r="Y45" s="82">
        <v>3726132</v>
      </c>
      <c r="Z45" s="82">
        <v>307779</v>
      </c>
      <c r="AA45" s="82">
        <v>1298</v>
      </c>
    </row>
    <row r="46" spans="2:27" ht="12" customHeight="1">
      <c r="B46" s="55" t="s">
        <v>776</v>
      </c>
      <c r="C46" s="535">
        <f t="shared" si="7"/>
        <v>85</v>
      </c>
      <c r="D46" s="82">
        <v>63</v>
      </c>
      <c r="E46" s="82">
        <v>0</v>
      </c>
      <c r="F46" s="82">
        <v>22</v>
      </c>
      <c r="G46" s="82">
        <v>35</v>
      </c>
      <c r="H46" s="82">
        <v>22</v>
      </c>
      <c r="I46" s="82">
        <v>8</v>
      </c>
      <c r="J46" s="82">
        <v>6</v>
      </c>
      <c r="K46" s="82">
        <v>8</v>
      </c>
      <c r="L46" s="82">
        <v>6</v>
      </c>
      <c r="M46" s="82">
        <v>0</v>
      </c>
      <c r="N46" s="82">
        <v>0</v>
      </c>
      <c r="O46" s="82">
        <v>0</v>
      </c>
      <c r="P46" s="82">
        <v>0</v>
      </c>
      <c r="Q46" s="535">
        <f t="shared" si="8"/>
        <v>2309</v>
      </c>
      <c r="R46" s="82">
        <v>995</v>
      </c>
      <c r="S46" s="82">
        <v>1314</v>
      </c>
      <c r="T46" s="82">
        <v>972</v>
      </c>
      <c r="U46" s="82">
        <v>1305</v>
      </c>
      <c r="V46" s="82">
        <v>643820</v>
      </c>
      <c r="W46" s="82">
        <v>1207908</v>
      </c>
      <c r="X46" s="535">
        <f t="shared" si="9"/>
        <v>2535851</v>
      </c>
      <c r="Y46" s="82">
        <v>2015734</v>
      </c>
      <c r="Z46" s="82">
        <v>520117</v>
      </c>
      <c r="AA46" s="82">
        <v>0</v>
      </c>
    </row>
    <row r="47" spans="2:27" ht="12" customHeight="1">
      <c r="B47" s="55" t="s">
        <v>777</v>
      </c>
      <c r="C47" s="535">
        <f t="shared" si="7"/>
        <v>35</v>
      </c>
      <c r="D47" s="82">
        <v>30</v>
      </c>
      <c r="E47" s="82">
        <v>2</v>
      </c>
      <c r="F47" s="82">
        <v>3</v>
      </c>
      <c r="G47" s="82">
        <v>16</v>
      </c>
      <c r="H47" s="82">
        <v>7</v>
      </c>
      <c r="I47" s="82">
        <v>3</v>
      </c>
      <c r="J47" s="82">
        <v>3</v>
      </c>
      <c r="K47" s="82">
        <v>2</v>
      </c>
      <c r="L47" s="82">
        <v>2</v>
      </c>
      <c r="M47" s="82">
        <v>2</v>
      </c>
      <c r="N47" s="82">
        <v>0</v>
      </c>
      <c r="O47" s="82">
        <v>0</v>
      </c>
      <c r="P47" s="82">
        <v>0</v>
      </c>
      <c r="Q47" s="535">
        <f t="shared" si="8"/>
        <v>1298</v>
      </c>
      <c r="R47" s="82">
        <v>577</v>
      </c>
      <c r="S47" s="82">
        <v>721</v>
      </c>
      <c r="T47" s="82">
        <v>576</v>
      </c>
      <c r="U47" s="82">
        <v>720</v>
      </c>
      <c r="V47" s="82">
        <v>379643</v>
      </c>
      <c r="W47" s="82">
        <v>1500179</v>
      </c>
      <c r="X47" s="535">
        <f t="shared" si="9"/>
        <v>2261345</v>
      </c>
      <c r="Y47" s="82">
        <v>2118873</v>
      </c>
      <c r="Z47" s="82">
        <v>142372</v>
      </c>
      <c r="AA47" s="82">
        <v>100</v>
      </c>
    </row>
    <row r="48" spans="2:27" ht="12" customHeight="1">
      <c r="B48" s="55" t="s">
        <v>795</v>
      </c>
      <c r="C48" s="535">
        <f t="shared" si="7"/>
        <v>34</v>
      </c>
      <c r="D48" s="82">
        <v>24</v>
      </c>
      <c r="E48" s="82">
        <v>0</v>
      </c>
      <c r="F48" s="82">
        <v>10</v>
      </c>
      <c r="G48" s="82">
        <v>10</v>
      </c>
      <c r="H48" s="82">
        <v>15</v>
      </c>
      <c r="I48" s="82">
        <v>5</v>
      </c>
      <c r="J48" s="82">
        <v>3</v>
      </c>
      <c r="K48" s="82">
        <v>0</v>
      </c>
      <c r="L48" s="82">
        <v>1</v>
      </c>
      <c r="M48" s="82">
        <v>0</v>
      </c>
      <c r="N48" s="82">
        <v>0</v>
      </c>
      <c r="O48" s="82">
        <v>0</v>
      </c>
      <c r="P48" s="82">
        <v>0</v>
      </c>
      <c r="Q48" s="535">
        <f t="shared" si="8"/>
        <v>594</v>
      </c>
      <c r="R48" s="82">
        <v>227</v>
      </c>
      <c r="S48" s="82">
        <v>367</v>
      </c>
      <c r="T48" s="82">
        <v>216</v>
      </c>
      <c r="U48" s="82">
        <v>360</v>
      </c>
      <c r="V48" s="82">
        <v>141208</v>
      </c>
      <c r="W48" s="82">
        <v>221960</v>
      </c>
      <c r="X48" s="535">
        <f t="shared" si="9"/>
        <v>546431</v>
      </c>
      <c r="Y48" s="82">
        <v>442723</v>
      </c>
      <c r="Z48" s="82">
        <v>103708</v>
      </c>
      <c r="AA48" s="82">
        <v>0</v>
      </c>
    </row>
    <row r="49" spans="2:27" ht="12" customHeight="1">
      <c r="B49" s="55" t="s">
        <v>778</v>
      </c>
      <c r="C49" s="535">
        <f t="shared" si="7"/>
        <v>86</v>
      </c>
      <c r="D49" s="82">
        <v>66</v>
      </c>
      <c r="E49" s="82">
        <v>2</v>
      </c>
      <c r="F49" s="82">
        <v>18</v>
      </c>
      <c r="G49" s="82">
        <v>41</v>
      </c>
      <c r="H49" s="82">
        <v>16</v>
      </c>
      <c r="I49" s="82">
        <v>9</v>
      </c>
      <c r="J49" s="82">
        <v>8</v>
      </c>
      <c r="K49" s="82">
        <v>8</v>
      </c>
      <c r="L49" s="82">
        <v>4</v>
      </c>
      <c r="M49" s="82">
        <v>0</v>
      </c>
      <c r="N49" s="82">
        <v>0</v>
      </c>
      <c r="O49" s="82">
        <v>0</v>
      </c>
      <c r="P49" s="82">
        <v>0</v>
      </c>
      <c r="Q49" s="535">
        <f t="shared" si="8"/>
        <v>2160</v>
      </c>
      <c r="R49" s="82">
        <v>860</v>
      </c>
      <c r="S49" s="82">
        <v>1300</v>
      </c>
      <c r="T49" s="82">
        <v>841</v>
      </c>
      <c r="U49" s="82">
        <v>1288</v>
      </c>
      <c r="V49" s="82">
        <v>610250</v>
      </c>
      <c r="W49" s="82">
        <v>1285986</v>
      </c>
      <c r="X49" s="535">
        <f t="shared" si="9"/>
        <v>2634469</v>
      </c>
      <c r="Y49" s="82">
        <v>2373937</v>
      </c>
      <c r="Z49" s="82">
        <v>260532</v>
      </c>
      <c r="AA49" s="82">
        <v>0</v>
      </c>
    </row>
    <row r="50" spans="2:27" ht="12" customHeight="1">
      <c r="B50" s="55" t="s">
        <v>779</v>
      </c>
      <c r="C50" s="535">
        <f t="shared" si="7"/>
        <v>44</v>
      </c>
      <c r="D50" s="82">
        <v>38</v>
      </c>
      <c r="E50" s="82">
        <v>3</v>
      </c>
      <c r="F50" s="82">
        <v>3</v>
      </c>
      <c r="G50" s="82">
        <v>11</v>
      </c>
      <c r="H50" s="82">
        <v>11</v>
      </c>
      <c r="I50" s="82">
        <v>10</v>
      </c>
      <c r="J50" s="82">
        <v>6</v>
      </c>
      <c r="K50" s="82">
        <v>5</v>
      </c>
      <c r="L50" s="82">
        <v>0</v>
      </c>
      <c r="M50" s="82">
        <v>0</v>
      </c>
      <c r="N50" s="82">
        <v>0</v>
      </c>
      <c r="O50" s="82">
        <v>1</v>
      </c>
      <c r="P50" s="82">
        <v>0</v>
      </c>
      <c r="Q50" s="535">
        <f t="shared" si="8"/>
        <v>1748</v>
      </c>
      <c r="R50" s="82">
        <v>908</v>
      </c>
      <c r="S50" s="82">
        <v>840</v>
      </c>
      <c r="T50" s="82">
        <v>906</v>
      </c>
      <c r="U50" s="82">
        <v>837</v>
      </c>
      <c r="V50" s="82">
        <v>521890</v>
      </c>
      <c r="W50" s="82">
        <v>1936773</v>
      </c>
      <c r="X50" s="535">
        <f t="shared" si="9"/>
        <v>2859746</v>
      </c>
      <c r="Y50" s="82">
        <v>2682048</v>
      </c>
      <c r="Z50" s="82">
        <v>176855</v>
      </c>
      <c r="AA50" s="82">
        <v>843</v>
      </c>
    </row>
    <row r="51" spans="2:27" ht="12" customHeight="1">
      <c r="B51" s="55" t="s">
        <v>780</v>
      </c>
      <c r="C51" s="535">
        <f t="shared" si="7"/>
        <v>25</v>
      </c>
      <c r="D51" s="82">
        <v>16</v>
      </c>
      <c r="E51" s="82">
        <v>1</v>
      </c>
      <c r="F51" s="82">
        <v>8</v>
      </c>
      <c r="G51" s="82">
        <v>10</v>
      </c>
      <c r="H51" s="82">
        <v>6</v>
      </c>
      <c r="I51" s="82">
        <v>2</v>
      </c>
      <c r="J51" s="82">
        <v>2</v>
      </c>
      <c r="K51" s="82">
        <v>4</v>
      </c>
      <c r="L51" s="82">
        <v>0</v>
      </c>
      <c r="M51" s="82">
        <v>0</v>
      </c>
      <c r="N51" s="82">
        <v>1</v>
      </c>
      <c r="O51" s="82">
        <v>0</v>
      </c>
      <c r="P51" s="82">
        <v>0</v>
      </c>
      <c r="Q51" s="535">
        <f t="shared" si="8"/>
        <v>889</v>
      </c>
      <c r="R51" s="82">
        <v>334</v>
      </c>
      <c r="S51" s="82">
        <v>555</v>
      </c>
      <c r="T51" s="82">
        <v>330</v>
      </c>
      <c r="U51" s="82">
        <v>548</v>
      </c>
      <c r="V51" s="82">
        <v>195261</v>
      </c>
      <c r="W51" s="82">
        <v>503858</v>
      </c>
      <c r="X51" s="535">
        <f t="shared" si="9"/>
        <v>1253393</v>
      </c>
      <c r="Y51" s="82">
        <v>1188223</v>
      </c>
      <c r="Z51" s="82">
        <v>65120</v>
      </c>
      <c r="AA51" s="82">
        <v>50</v>
      </c>
    </row>
    <row r="52" spans="2:27" ht="12" customHeight="1">
      <c r="B52" s="55" t="s">
        <v>781</v>
      </c>
      <c r="C52" s="535">
        <f t="shared" si="7"/>
        <v>32</v>
      </c>
      <c r="D52" s="82">
        <v>22</v>
      </c>
      <c r="E52" s="82">
        <v>2</v>
      </c>
      <c r="F52" s="82">
        <v>8</v>
      </c>
      <c r="G52" s="82">
        <v>9</v>
      </c>
      <c r="H52" s="82">
        <v>6</v>
      </c>
      <c r="I52" s="82">
        <v>6</v>
      </c>
      <c r="J52" s="82">
        <v>5</v>
      </c>
      <c r="K52" s="82">
        <v>2</v>
      </c>
      <c r="L52" s="82">
        <v>4</v>
      </c>
      <c r="M52" s="82">
        <v>0</v>
      </c>
      <c r="N52" s="82">
        <v>0</v>
      </c>
      <c r="O52" s="82">
        <v>0</v>
      </c>
      <c r="P52" s="82">
        <v>0</v>
      </c>
      <c r="Q52" s="535">
        <f t="shared" si="8"/>
        <v>1073</v>
      </c>
      <c r="R52" s="82">
        <v>518</v>
      </c>
      <c r="S52" s="82">
        <v>555</v>
      </c>
      <c r="T52" s="82">
        <v>509</v>
      </c>
      <c r="U52" s="82">
        <v>551</v>
      </c>
      <c r="V52" s="82">
        <v>312593</v>
      </c>
      <c r="W52" s="82">
        <v>596162</v>
      </c>
      <c r="X52" s="535">
        <f t="shared" si="9"/>
        <v>1262129</v>
      </c>
      <c r="Y52" s="82">
        <v>980065</v>
      </c>
      <c r="Z52" s="82">
        <v>280693</v>
      </c>
      <c r="AA52" s="82">
        <v>1371</v>
      </c>
    </row>
    <row r="53" spans="2:27" ht="12" customHeight="1">
      <c r="B53" s="55" t="s">
        <v>782</v>
      </c>
      <c r="C53" s="535">
        <f t="shared" si="7"/>
        <v>32</v>
      </c>
      <c r="D53" s="82">
        <v>24</v>
      </c>
      <c r="E53" s="82">
        <v>1</v>
      </c>
      <c r="F53" s="82">
        <v>7</v>
      </c>
      <c r="G53" s="82">
        <v>18</v>
      </c>
      <c r="H53" s="82">
        <v>3</v>
      </c>
      <c r="I53" s="82">
        <v>3</v>
      </c>
      <c r="J53" s="82">
        <v>3</v>
      </c>
      <c r="K53" s="82">
        <v>4</v>
      </c>
      <c r="L53" s="82">
        <v>1</v>
      </c>
      <c r="M53" s="82">
        <v>0</v>
      </c>
      <c r="N53" s="82">
        <v>0</v>
      </c>
      <c r="O53" s="82">
        <v>0</v>
      </c>
      <c r="P53" s="82">
        <v>0</v>
      </c>
      <c r="Q53" s="535">
        <f t="shared" si="8"/>
        <v>761</v>
      </c>
      <c r="R53" s="82">
        <v>367</v>
      </c>
      <c r="S53" s="82">
        <v>394</v>
      </c>
      <c r="T53" s="82">
        <v>364</v>
      </c>
      <c r="U53" s="82">
        <v>390</v>
      </c>
      <c r="V53" s="82">
        <v>228644</v>
      </c>
      <c r="W53" s="82">
        <v>729573</v>
      </c>
      <c r="X53" s="535">
        <f t="shared" si="9"/>
        <v>1157161</v>
      </c>
      <c r="Y53" s="82">
        <v>1104190</v>
      </c>
      <c r="Z53" s="82">
        <v>51516</v>
      </c>
      <c r="AA53" s="82">
        <v>1455</v>
      </c>
    </row>
    <row r="54" spans="2:27" ht="12" customHeight="1">
      <c r="B54" s="55" t="s">
        <v>783</v>
      </c>
      <c r="C54" s="535">
        <f t="shared" si="7"/>
        <v>30</v>
      </c>
      <c r="D54" s="82">
        <v>15</v>
      </c>
      <c r="E54" s="82">
        <v>4</v>
      </c>
      <c r="F54" s="82">
        <v>11</v>
      </c>
      <c r="G54" s="82">
        <v>17</v>
      </c>
      <c r="H54" s="82">
        <v>8</v>
      </c>
      <c r="I54" s="82">
        <v>3</v>
      </c>
      <c r="J54" s="82">
        <v>0</v>
      </c>
      <c r="K54" s="82">
        <v>2</v>
      </c>
      <c r="L54" s="82">
        <v>0</v>
      </c>
      <c r="M54" s="82">
        <v>0</v>
      </c>
      <c r="N54" s="82">
        <v>0</v>
      </c>
      <c r="O54" s="82">
        <v>0</v>
      </c>
      <c r="P54" s="82">
        <v>0</v>
      </c>
      <c r="Q54" s="535">
        <f t="shared" si="8"/>
        <v>483</v>
      </c>
      <c r="R54" s="82">
        <v>193</v>
      </c>
      <c r="S54" s="82">
        <v>290</v>
      </c>
      <c r="T54" s="82">
        <v>185</v>
      </c>
      <c r="U54" s="82">
        <v>285</v>
      </c>
      <c r="V54" s="82">
        <v>106268</v>
      </c>
      <c r="W54" s="82">
        <v>226387</v>
      </c>
      <c r="X54" s="535">
        <f t="shared" si="9"/>
        <v>423793</v>
      </c>
      <c r="Y54" s="82">
        <v>299665</v>
      </c>
      <c r="Z54" s="82">
        <v>124128</v>
      </c>
      <c r="AA54" s="82">
        <v>0</v>
      </c>
    </row>
    <row r="55" spans="2:27" ht="12" customHeight="1">
      <c r="B55" s="55" t="s">
        <v>784</v>
      </c>
      <c r="C55" s="535">
        <f t="shared" si="7"/>
        <v>47</v>
      </c>
      <c r="D55" s="82">
        <v>33</v>
      </c>
      <c r="E55" s="82">
        <v>3</v>
      </c>
      <c r="F55" s="82">
        <v>11</v>
      </c>
      <c r="G55" s="82">
        <v>20</v>
      </c>
      <c r="H55" s="82">
        <v>15</v>
      </c>
      <c r="I55" s="82">
        <v>5</v>
      </c>
      <c r="J55" s="82">
        <v>4</v>
      </c>
      <c r="K55" s="82">
        <v>3</v>
      </c>
      <c r="L55" s="82">
        <v>0</v>
      </c>
      <c r="M55" s="82">
        <v>0</v>
      </c>
      <c r="N55" s="82">
        <v>0</v>
      </c>
      <c r="O55" s="82">
        <v>0</v>
      </c>
      <c r="P55" s="82">
        <v>0</v>
      </c>
      <c r="Q55" s="535">
        <f t="shared" si="8"/>
        <v>815</v>
      </c>
      <c r="R55" s="82">
        <v>234</v>
      </c>
      <c r="S55" s="82">
        <v>581</v>
      </c>
      <c r="T55" s="82">
        <v>224</v>
      </c>
      <c r="U55" s="82">
        <v>579</v>
      </c>
      <c r="V55" s="82">
        <v>175673</v>
      </c>
      <c r="W55" s="82">
        <v>330467</v>
      </c>
      <c r="X55" s="535">
        <f t="shared" si="9"/>
        <v>698665</v>
      </c>
      <c r="Y55" s="82">
        <v>498098</v>
      </c>
      <c r="Z55" s="82">
        <v>200537</v>
      </c>
      <c r="AA55" s="82">
        <v>30</v>
      </c>
    </row>
    <row r="56" spans="2:27" ht="12" customHeight="1">
      <c r="B56" s="55" t="s">
        <v>785</v>
      </c>
      <c r="C56" s="535">
        <f t="shared" si="7"/>
        <v>63</v>
      </c>
      <c r="D56" s="82">
        <v>54</v>
      </c>
      <c r="E56" s="82">
        <v>0</v>
      </c>
      <c r="F56" s="82">
        <v>9</v>
      </c>
      <c r="G56" s="82">
        <v>24</v>
      </c>
      <c r="H56" s="82">
        <v>22</v>
      </c>
      <c r="I56" s="82">
        <v>3</v>
      </c>
      <c r="J56" s="82">
        <v>9</v>
      </c>
      <c r="K56" s="82">
        <v>4</v>
      </c>
      <c r="L56" s="82">
        <v>0</v>
      </c>
      <c r="M56" s="82">
        <v>1</v>
      </c>
      <c r="N56" s="82">
        <v>0</v>
      </c>
      <c r="O56" s="82">
        <v>0</v>
      </c>
      <c r="P56" s="82">
        <v>0</v>
      </c>
      <c r="Q56" s="535">
        <f t="shared" si="8"/>
        <v>1454</v>
      </c>
      <c r="R56" s="82">
        <v>620</v>
      </c>
      <c r="S56" s="82">
        <v>834</v>
      </c>
      <c r="T56" s="82">
        <v>611</v>
      </c>
      <c r="U56" s="82">
        <v>831</v>
      </c>
      <c r="V56" s="82">
        <v>394903</v>
      </c>
      <c r="W56" s="82">
        <v>634831</v>
      </c>
      <c r="X56" s="535">
        <f t="shared" si="9"/>
        <v>1345431</v>
      </c>
      <c r="Y56" s="82">
        <v>1150670</v>
      </c>
      <c r="Z56" s="82">
        <v>194459</v>
      </c>
      <c r="AA56" s="82">
        <v>302</v>
      </c>
    </row>
    <row r="57" spans="2:27" ht="12" customHeight="1">
      <c r="B57" s="55" t="s">
        <v>786</v>
      </c>
      <c r="C57" s="535">
        <f t="shared" si="7"/>
        <v>21</v>
      </c>
      <c r="D57" s="82">
        <v>15</v>
      </c>
      <c r="E57" s="82">
        <v>2</v>
      </c>
      <c r="F57" s="82">
        <v>4</v>
      </c>
      <c r="G57" s="82">
        <v>14</v>
      </c>
      <c r="H57" s="82">
        <v>1</v>
      </c>
      <c r="I57" s="82">
        <v>2</v>
      </c>
      <c r="J57" s="82">
        <v>2</v>
      </c>
      <c r="K57" s="82">
        <v>0</v>
      </c>
      <c r="L57" s="82">
        <v>1</v>
      </c>
      <c r="M57" s="82">
        <v>0</v>
      </c>
      <c r="N57" s="82">
        <v>1</v>
      </c>
      <c r="O57" s="82">
        <v>0</v>
      </c>
      <c r="P57" s="82">
        <v>0</v>
      </c>
      <c r="Q57" s="535">
        <f t="shared" si="8"/>
        <v>806</v>
      </c>
      <c r="R57" s="82">
        <v>184</v>
      </c>
      <c r="S57" s="82">
        <v>622</v>
      </c>
      <c r="T57" s="82">
        <v>179</v>
      </c>
      <c r="U57" s="82">
        <v>621</v>
      </c>
      <c r="V57" s="82">
        <v>185129</v>
      </c>
      <c r="W57" s="82">
        <v>360607</v>
      </c>
      <c r="X57" s="535">
        <f t="shared" si="9"/>
        <v>644340</v>
      </c>
      <c r="Y57" s="82">
        <v>337864</v>
      </c>
      <c r="Z57" s="82">
        <v>305154</v>
      </c>
      <c r="AA57" s="82">
        <v>1322</v>
      </c>
    </row>
    <row r="58" spans="2:27" ht="12" customHeight="1">
      <c r="B58" s="55" t="s">
        <v>787</v>
      </c>
      <c r="C58" s="535">
        <f t="shared" si="7"/>
        <v>19</v>
      </c>
      <c r="D58" s="82">
        <v>9</v>
      </c>
      <c r="E58" s="82">
        <v>1</v>
      </c>
      <c r="F58" s="82">
        <v>9</v>
      </c>
      <c r="G58" s="82">
        <v>9</v>
      </c>
      <c r="H58" s="82">
        <v>5</v>
      </c>
      <c r="I58" s="82">
        <v>1</v>
      </c>
      <c r="J58" s="82">
        <v>1</v>
      </c>
      <c r="K58" s="82">
        <v>1</v>
      </c>
      <c r="L58" s="82">
        <v>1</v>
      </c>
      <c r="M58" s="82">
        <v>1</v>
      </c>
      <c r="N58" s="82">
        <v>0</v>
      </c>
      <c r="O58" s="82">
        <v>0</v>
      </c>
      <c r="P58" s="82">
        <v>0</v>
      </c>
      <c r="Q58" s="535">
        <f t="shared" si="8"/>
        <v>652</v>
      </c>
      <c r="R58" s="82">
        <v>138</v>
      </c>
      <c r="S58" s="82">
        <v>514</v>
      </c>
      <c r="T58" s="82">
        <v>129</v>
      </c>
      <c r="U58" s="82">
        <v>507</v>
      </c>
      <c r="V58" s="82">
        <v>146659</v>
      </c>
      <c r="W58" s="82">
        <v>319829</v>
      </c>
      <c r="X58" s="535">
        <f t="shared" si="9"/>
        <v>536046</v>
      </c>
      <c r="Y58" s="82">
        <v>394694</v>
      </c>
      <c r="Z58" s="82">
        <v>141352</v>
      </c>
      <c r="AA58" s="82">
        <v>0</v>
      </c>
    </row>
    <row r="59" spans="1:27" s="537" customFormat="1" ht="12" customHeight="1">
      <c r="A59" s="504"/>
      <c r="B59" s="538" t="s">
        <v>788</v>
      </c>
      <c r="C59" s="539">
        <f t="shared" si="7"/>
        <v>27</v>
      </c>
      <c r="D59" s="540">
        <v>21</v>
      </c>
      <c r="E59" s="540">
        <v>3</v>
      </c>
      <c r="F59" s="540">
        <v>3</v>
      </c>
      <c r="G59" s="540">
        <v>9</v>
      </c>
      <c r="H59" s="540">
        <v>7</v>
      </c>
      <c r="I59" s="540">
        <v>2</v>
      </c>
      <c r="J59" s="540">
        <v>4</v>
      </c>
      <c r="K59" s="540">
        <v>2</v>
      </c>
      <c r="L59" s="540">
        <v>3</v>
      </c>
      <c r="M59" s="540">
        <v>0</v>
      </c>
      <c r="N59" s="540">
        <v>0</v>
      </c>
      <c r="O59" s="540">
        <v>0</v>
      </c>
      <c r="P59" s="540">
        <v>0</v>
      </c>
      <c r="Q59" s="539">
        <f t="shared" si="8"/>
        <v>933</v>
      </c>
      <c r="R59" s="540">
        <v>307</v>
      </c>
      <c r="S59" s="540">
        <v>626</v>
      </c>
      <c r="T59" s="540">
        <v>304</v>
      </c>
      <c r="U59" s="540">
        <v>625</v>
      </c>
      <c r="V59" s="540">
        <v>242375</v>
      </c>
      <c r="W59" s="540">
        <v>494877</v>
      </c>
      <c r="X59" s="539">
        <f t="shared" si="9"/>
        <v>1103709</v>
      </c>
      <c r="Y59" s="540">
        <v>997095</v>
      </c>
      <c r="Z59" s="540">
        <v>106414</v>
      </c>
      <c r="AA59" s="540">
        <v>200</v>
      </c>
    </row>
    <row r="60" spans="2:19" ht="12" customHeight="1">
      <c r="B60" s="541" t="s">
        <v>2606</v>
      </c>
      <c r="C60" s="542"/>
      <c r="D60" s="542"/>
      <c r="E60" s="542"/>
      <c r="F60" s="542"/>
      <c r="G60" s="542"/>
      <c r="H60" s="542"/>
      <c r="I60" s="542"/>
      <c r="J60" s="542"/>
      <c r="K60" s="542"/>
      <c r="L60" s="542"/>
      <c r="M60" s="542"/>
      <c r="N60" s="542"/>
      <c r="O60" s="542"/>
      <c r="P60" s="542"/>
      <c r="Q60" s="542"/>
      <c r="R60" s="542"/>
      <c r="S60" s="542"/>
    </row>
    <row r="61" spans="2:19" ht="12" customHeight="1">
      <c r="B61" s="541" t="s">
        <v>2607</v>
      </c>
      <c r="C61" s="542"/>
      <c r="D61" s="542"/>
      <c r="E61" s="542"/>
      <c r="F61" s="542"/>
      <c r="G61" s="542"/>
      <c r="H61" s="542"/>
      <c r="I61" s="542"/>
      <c r="J61" s="542"/>
      <c r="K61" s="542"/>
      <c r="L61" s="542"/>
      <c r="M61" s="542"/>
      <c r="N61" s="542"/>
      <c r="O61" s="542"/>
      <c r="P61" s="542"/>
      <c r="Q61" s="542"/>
      <c r="R61" s="542"/>
      <c r="S61" s="542"/>
    </row>
    <row r="62" spans="2:19" ht="12" customHeight="1">
      <c r="B62" s="541"/>
      <c r="C62" s="542"/>
      <c r="D62" s="542"/>
      <c r="E62" s="542"/>
      <c r="F62" s="542"/>
      <c r="G62" s="542"/>
      <c r="H62" s="542"/>
      <c r="I62" s="542"/>
      <c r="J62" s="542"/>
      <c r="K62" s="542"/>
      <c r="L62" s="542"/>
      <c r="M62" s="542"/>
      <c r="N62" s="542"/>
      <c r="O62" s="542"/>
      <c r="P62" s="542"/>
      <c r="Q62" s="542"/>
      <c r="R62" s="542"/>
      <c r="S62" s="542"/>
    </row>
    <row r="63" spans="2:19" ht="12">
      <c r="B63" s="541"/>
      <c r="C63" s="542"/>
      <c r="D63" s="542"/>
      <c r="E63" s="542"/>
      <c r="F63" s="542"/>
      <c r="G63" s="542"/>
      <c r="H63" s="542"/>
      <c r="I63" s="542"/>
      <c r="J63" s="542"/>
      <c r="K63" s="542"/>
      <c r="L63" s="542"/>
      <c r="M63" s="542"/>
      <c r="N63" s="542"/>
      <c r="O63" s="542"/>
      <c r="P63" s="542"/>
      <c r="Q63" s="542"/>
      <c r="R63" s="542"/>
      <c r="S63" s="542"/>
    </row>
    <row r="64" spans="3:19" ht="12">
      <c r="C64" s="542"/>
      <c r="D64" s="542"/>
      <c r="E64" s="542"/>
      <c r="F64" s="542"/>
      <c r="G64" s="542"/>
      <c r="H64" s="542"/>
      <c r="I64" s="542"/>
      <c r="J64" s="542"/>
      <c r="K64" s="542"/>
      <c r="L64" s="542"/>
      <c r="M64" s="542"/>
      <c r="N64" s="542"/>
      <c r="O64" s="542"/>
      <c r="P64" s="542"/>
      <c r="Q64" s="542"/>
      <c r="R64" s="542"/>
      <c r="S64" s="542"/>
    </row>
    <row r="65" spans="3:19" ht="12">
      <c r="C65" s="542"/>
      <c r="D65" s="542"/>
      <c r="E65" s="542"/>
      <c r="F65" s="542"/>
      <c r="G65" s="542"/>
      <c r="H65" s="542"/>
      <c r="I65" s="542"/>
      <c r="J65" s="542"/>
      <c r="K65" s="542"/>
      <c r="L65" s="542"/>
      <c r="M65" s="542"/>
      <c r="N65" s="542"/>
      <c r="O65" s="542"/>
      <c r="P65" s="542"/>
      <c r="Q65" s="542"/>
      <c r="R65" s="542"/>
      <c r="S65" s="542"/>
    </row>
    <row r="66" spans="2:19" ht="12">
      <c r="B66" s="543"/>
      <c r="C66" s="542"/>
      <c r="D66" s="542"/>
      <c r="E66" s="542"/>
      <c r="F66" s="542"/>
      <c r="G66" s="542"/>
      <c r="H66" s="542"/>
      <c r="I66" s="542"/>
      <c r="J66" s="542"/>
      <c r="K66" s="542"/>
      <c r="L66" s="542"/>
      <c r="M66" s="542"/>
      <c r="N66" s="542"/>
      <c r="O66" s="542"/>
      <c r="P66" s="542"/>
      <c r="Q66" s="542"/>
      <c r="R66" s="542"/>
      <c r="S66" s="542"/>
    </row>
    <row r="67" spans="2:19" ht="12">
      <c r="B67" s="543"/>
      <c r="C67" s="542"/>
      <c r="D67" s="542"/>
      <c r="E67" s="542"/>
      <c r="F67" s="542"/>
      <c r="G67" s="542"/>
      <c r="H67" s="542"/>
      <c r="I67" s="542"/>
      <c r="J67" s="542"/>
      <c r="K67" s="542"/>
      <c r="L67" s="542"/>
      <c r="M67" s="542"/>
      <c r="N67" s="542"/>
      <c r="O67" s="542"/>
      <c r="P67" s="542"/>
      <c r="Q67" s="542"/>
      <c r="R67" s="542"/>
      <c r="S67" s="542"/>
    </row>
    <row r="68" spans="2:19" ht="12">
      <c r="B68" s="544"/>
      <c r="C68" s="542"/>
      <c r="D68" s="542"/>
      <c r="E68" s="542"/>
      <c r="F68" s="542"/>
      <c r="G68" s="542"/>
      <c r="H68" s="542"/>
      <c r="I68" s="542"/>
      <c r="J68" s="542"/>
      <c r="K68" s="542"/>
      <c r="L68" s="542"/>
      <c r="M68" s="542"/>
      <c r="N68" s="542"/>
      <c r="O68" s="542"/>
      <c r="P68" s="542"/>
      <c r="Q68" s="542"/>
      <c r="R68" s="542"/>
      <c r="S68" s="542"/>
    </row>
    <row r="69" spans="3:19" ht="12">
      <c r="C69" s="542"/>
      <c r="D69" s="542"/>
      <c r="E69" s="542"/>
      <c r="F69" s="542"/>
      <c r="G69" s="542"/>
      <c r="H69" s="542"/>
      <c r="I69" s="542"/>
      <c r="J69" s="542"/>
      <c r="K69" s="542"/>
      <c r="L69" s="542"/>
      <c r="M69" s="542"/>
      <c r="N69" s="542"/>
      <c r="O69" s="542"/>
      <c r="P69" s="542"/>
      <c r="Q69" s="542"/>
      <c r="R69" s="542"/>
      <c r="S69" s="542"/>
    </row>
    <row r="70" spans="3:19" ht="12">
      <c r="C70" s="542"/>
      <c r="D70" s="542"/>
      <c r="E70" s="542"/>
      <c r="F70" s="542"/>
      <c r="G70" s="542"/>
      <c r="H70" s="542"/>
      <c r="I70" s="542"/>
      <c r="J70" s="542"/>
      <c r="K70" s="542"/>
      <c r="L70" s="542"/>
      <c r="M70" s="542"/>
      <c r="N70" s="542"/>
      <c r="O70" s="542"/>
      <c r="P70" s="542"/>
      <c r="Q70" s="542"/>
      <c r="R70" s="542"/>
      <c r="S70" s="542"/>
    </row>
    <row r="71" spans="3:19" ht="12">
      <c r="C71" s="542"/>
      <c r="D71" s="542"/>
      <c r="E71" s="542"/>
      <c r="F71" s="542"/>
      <c r="G71" s="542"/>
      <c r="H71" s="542"/>
      <c r="I71" s="542"/>
      <c r="J71" s="542"/>
      <c r="K71" s="542"/>
      <c r="L71" s="542"/>
      <c r="M71" s="542"/>
      <c r="N71" s="542"/>
      <c r="O71" s="542"/>
      <c r="P71" s="542"/>
      <c r="Q71" s="542"/>
      <c r="R71" s="542"/>
      <c r="S71" s="542"/>
    </row>
    <row r="72" spans="3:19" ht="12">
      <c r="C72" s="542"/>
      <c r="D72" s="542"/>
      <c r="E72" s="542"/>
      <c r="F72" s="542"/>
      <c r="G72" s="542"/>
      <c r="H72" s="542"/>
      <c r="I72" s="542"/>
      <c r="J72" s="542"/>
      <c r="K72" s="542"/>
      <c r="L72" s="542"/>
      <c r="M72" s="542"/>
      <c r="N72" s="542"/>
      <c r="O72" s="542"/>
      <c r="P72" s="542"/>
      <c r="Q72" s="542"/>
      <c r="R72" s="542"/>
      <c r="S72" s="542"/>
    </row>
    <row r="73" spans="3:19" ht="12">
      <c r="C73" s="542"/>
      <c r="D73" s="542"/>
      <c r="E73" s="542"/>
      <c r="F73" s="542"/>
      <c r="G73" s="542"/>
      <c r="H73" s="542"/>
      <c r="I73" s="542"/>
      <c r="J73" s="542"/>
      <c r="K73" s="542"/>
      <c r="L73" s="542"/>
      <c r="M73" s="542"/>
      <c r="N73" s="542"/>
      <c r="O73" s="542"/>
      <c r="P73" s="542"/>
      <c r="Q73" s="542"/>
      <c r="R73" s="542"/>
      <c r="S73" s="542"/>
    </row>
    <row r="74" spans="3:19" ht="12">
      <c r="C74" s="542"/>
      <c r="D74" s="542"/>
      <c r="E74" s="542"/>
      <c r="F74" s="542"/>
      <c r="G74" s="542"/>
      <c r="H74" s="542"/>
      <c r="I74" s="542"/>
      <c r="J74" s="542"/>
      <c r="K74" s="542"/>
      <c r="L74" s="542"/>
      <c r="M74" s="542"/>
      <c r="N74" s="542"/>
      <c r="O74" s="542"/>
      <c r="P74" s="542"/>
      <c r="Q74" s="542"/>
      <c r="R74" s="542"/>
      <c r="S74" s="542"/>
    </row>
    <row r="75" spans="3:19" ht="12">
      <c r="C75" s="542"/>
      <c r="D75" s="542"/>
      <c r="E75" s="542"/>
      <c r="F75" s="542"/>
      <c r="G75" s="542"/>
      <c r="H75" s="542"/>
      <c r="I75" s="542"/>
      <c r="J75" s="542"/>
      <c r="K75" s="542"/>
      <c r="L75" s="542"/>
      <c r="M75" s="542"/>
      <c r="N75" s="542"/>
      <c r="O75" s="542"/>
      <c r="P75" s="542"/>
      <c r="Q75" s="542"/>
      <c r="R75" s="542"/>
      <c r="S75" s="542"/>
    </row>
    <row r="76" spans="3:19" ht="12">
      <c r="C76" s="542"/>
      <c r="D76" s="542"/>
      <c r="E76" s="542"/>
      <c r="F76" s="542"/>
      <c r="G76" s="542"/>
      <c r="H76" s="542"/>
      <c r="I76" s="542"/>
      <c r="J76" s="542"/>
      <c r="K76" s="542"/>
      <c r="L76" s="542"/>
      <c r="M76" s="542"/>
      <c r="N76" s="542"/>
      <c r="O76" s="542"/>
      <c r="P76" s="542"/>
      <c r="Q76" s="542"/>
      <c r="R76" s="542"/>
      <c r="S76" s="542"/>
    </row>
    <row r="77" spans="3:19" ht="12">
      <c r="C77" s="542"/>
      <c r="D77" s="542"/>
      <c r="E77" s="542"/>
      <c r="F77" s="542"/>
      <c r="G77" s="542"/>
      <c r="H77" s="542"/>
      <c r="I77" s="542"/>
      <c r="J77" s="542"/>
      <c r="K77" s="542"/>
      <c r="L77" s="542"/>
      <c r="M77" s="542"/>
      <c r="N77" s="542"/>
      <c r="O77" s="542"/>
      <c r="P77" s="542"/>
      <c r="Q77" s="542"/>
      <c r="R77" s="542"/>
      <c r="S77" s="542"/>
    </row>
    <row r="78" spans="3:19" ht="12">
      <c r="C78" s="542"/>
      <c r="D78" s="542"/>
      <c r="E78" s="542"/>
      <c r="F78" s="542"/>
      <c r="G78" s="542"/>
      <c r="H78" s="542"/>
      <c r="I78" s="542"/>
      <c r="J78" s="542"/>
      <c r="K78" s="542"/>
      <c r="L78" s="542"/>
      <c r="M78" s="542"/>
      <c r="N78" s="542"/>
      <c r="O78" s="542"/>
      <c r="P78" s="542"/>
      <c r="Q78" s="542"/>
      <c r="R78" s="542"/>
      <c r="S78" s="542"/>
    </row>
    <row r="79" spans="3:19" ht="12">
      <c r="C79" s="542"/>
      <c r="D79" s="542"/>
      <c r="E79" s="542"/>
      <c r="F79" s="542"/>
      <c r="G79" s="542"/>
      <c r="H79" s="542"/>
      <c r="I79" s="542"/>
      <c r="J79" s="542"/>
      <c r="K79" s="542"/>
      <c r="L79" s="542"/>
      <c r="M79" s="542"/>
      <c r="N79" s="542"/>
      <c r="O79" s="542"/>
      <c r="P79" s="542"/>
      <c r="Q79" s="542"/>
      <c r="R79" s="542"/>
      <c r="S79" s="542"/>
    </row>
    <row r="80" spans="3:19" ht="12">
      <c r="C80" s="542"/>
      <c r="D80" s="542"/>
      <c r="E80" s="542"/>
      <c r="F80" s="542"/>
      <c r="G80" s="542"/>
      <c r="H80" s="542"/>
      <c r="I80" s="542"/>
      <c r="J80" s="542"/>
      <c r="K80" s="542"/>
      <c r="L80" s="542"/>
      <c r="M80" s="542"/>
      <c r="N80" s="542"/>
      <c r="O80" s="542"/>
      <c r="P80" s="542"/>
      <c r="Q80" s="542"/>
      <c r="R80" s="542"/>
      <c r="S80" s="542"/>
    </row>
    <row r="81" spans="3:19" ht="12">
      <c r="C81" s="542"/>
      <c r="D81" s="542"/>
      <c r="E81" s="542"/>
      <c r="F81" s="542"/>
      <c r="G81" s="542"/>
      <c r="H81" s="542"/>
      <c r="I81" s="542"/>
      <c r="J81" s="542"/>
      <c r="K81" s="542"/>
      <c r="L81" s="542"/>
      <c r="M81" s="542"/>
      <c r="N81" s="542"/>
      <c r="O81" s="542"/>
      <c r="P81" s="542"/>
      <c r="Q81" s="542"/>
      <c r="R81" s="542"/>
      <c r="S81" s="542"/>
    </row>
    <row r="82" spans="3:19" ht="12">
      <c r="C82" s="542"/>
      <c r="D82" s="542"/>
      <c r="E82" s="542"/>
      <c r="F82" s="542"/>
      <c r="G82" s="542"/>
      <c r="H82" s="542"/>
      <c r="I82" s="542"/>
      <c r="J82" s="542"/>
      <c r="K82" s="542"/>
      <c r="L82" s="542"/>
      <c r="M82" s="542"/>
      <c r="N82" s="542"/>
      <c r="O82" s="542"/>
      <c r="P82" s="542"/>
      <c r="Q82" s="542"/>
      <c r="R82" s="542"/>
      <c r="S82" s="542"/>
    </row>
    <row r="83" spans="3:19" ht="12">
      <c r="C83" s="542"/>
      <c r="D83" s="542"/>
      <c r="E83" s="542"/>
      <c r="F83" s="542"/>
      <c r="G83" s="542"/>
      <c r="H83" s="542"/>
      <c r="I83" s="542"/>
      <c r="J83" s="542"/>
      <c r="K83" s="542"/>
      <c r="L83" s="542"/>
      <c r="M83" s="542"/>
      <c r="N83" s="542"/>
      <c r="O83" s="542"/>
      <c r="P83" s="542"/>
      <c r="Q83" s="542"/>
      <c r="R83" s="542"/>
      <c r="S83" s="542"/>
    </row>
    <row r="84" spans="3:19" ht="12">
      <c r="C84" s="542"/>
      <c r="D84" s="542"/>
      <c r="E84" s="542"/>
      <c r="F84" s="542"/>
      <c r="G84" s="542"/>
      <c r="H84" s="542"/>
      <c r="I84" s="542"/>
      <c r="J84" s="542"/>
      <c r="K84" s="542"/>
      <c r="L84" s="542"/>
      <c r="M84" s="542"/>
      <c r="N84" s="542"/>
      <c r="O84" s="542"/>
      <c r="P84" s="542"/>
      <c r="Q84" s="542"/>
      <c r="R84" s="542"/>
      <c r="S84" s="542"/>
    </row>
    <row r="85" spans="3:19" ht="12">
      <c r="C85" s="542"/>
      <c r="D85" s="542"/>
      <c r="E85" s="542"/>
      <c r="F85" s="542"/>
      <c r="G85" s="542"/>
      <c r="H85" s="542"/>
      <c r="I85" s="542"/>
      <c r="J85" s="542"/>
      <c r="K85" s="542"/>
      <c r="L85" s="542"/>
      <c r="M85" s="542"/>
      <c r="N85" s="542"/>
      <c r="O85" s="542"/>
      <c r="P85" s="542"/>
      <c r="Q85" s="542"/>
      <c r="R85" s="542"/>
      <c r="S85" s="542"/>
    </row>
    <row r="86" spans="3:19" ht="12">
      <c r="C86" s="542"/>
      <c r="D86" s="542"/>
      <c r="E86" s="542"/>
      <c r="F86" s="542"/>
      <c r="G86" s="542"/>
      <c r="H86" s="542"/>
      <c r="I86" s="542"/>
      <c r="J86" s="542"/>
      <c r="K86" s="542"/>
      <c r="L86" s="542"/>
      <c r="M86" s="542"/>
      <c r="N86" s="542"/>
      <c r="O86" s="542"/>
      <c r="P86" s="542"/>
      <c r="Q86" s="542"/>
      <c r="R86" s="542"/>
      <c r="S86" s="542"/>
    </row>
    <row r="87" spans="3:19" ht="12">
      <c r="C87" s="542"/>
      <c r="D87" s="542"/>
      <c r="E87" s="542"/>
      <c r="F87" s="542"/>
      <c r="G87" s="542"/>
      <c r="H87" s="542"/>
      <c r="I87" s="542"/>
      <c r="J87" s="542"/>
      <c r="K87" s="542"/>
      <c r="L87" s="542"/>
      <c r="M87" s="542"/>
      <c r="N87" s="542"/>
      <c r="O87" s="542"/>
      <c r="P87" s="542"/>
      <c r="Q87" s="542"/>
      <c r="R87" s="542"/>
      <c r="S87" s="542"/>
    </row>
    <row r="88" spans="3:19" ht="12">
      <c r="C88" s="542"/>
      <c r="D88" s="542"/>
      <c r="E88" s="542"/>
      <c r="F88" s="542"/>
      <c r="G88" s="542"/>
      <c r="H88" s="542"/>
      <c r="I88" s="542"/>
      <c r="J88" s="542"/>
      <c r="K88" s="542"/>
      <c r="L88" s="542"/>
      <c r="M88" s="542"/>
      <c r="N88" s="542"/>
      <c r="O88" s="542"/>
      <c r="P88" s="542"/>
      <c r="Q88" s="542"/>
      <c r="R88" s="542"/>
      <c r="S88" s="542"/>
    </row>
    <row r="89" spans="3:19" ht="12">
      <c r="C89" s="542"/>
      <c r="D89" s="542"/>
      <c r="E89" s="542"/>
      <c r="F89" s="542"/>
      <c r="G89" s="542"/>
      <c r="H89" s="542"/>
      <c r="I89" s="542"/>
      <c r="J89" s="542"/>
      <c r="K89" s="542"/>
      <c r="L89" s="542"/>
      <c r="M89" s="542"/>
      <c r="N89" s="542"/>
      <c r="O89" s="542"/>
      <c r="P89" s="542"/>
      <c r="Q89" s="542"/>
      <c r="R89" s="542"/>
      <c r="S89" s="542"/>
    </row>
    <row r="90" spans="3:19" ht="12">
      <c r="C90" s="542"/>
      <c r="D90" s="542"/>
      <c r="E90" s="542"/>
      <c r="F90" s="542"/>
      <c r="G90" s="542"/>
      <c r="H90" s="542"/>
      <c r="I90" s="542"/>
      <c r="J90" s="542"/>
      <c r="K90" s="542"/>
      <c r="L90" s="542"/>
      <c r="M90" s="542"/>
      <c r="N90" s="542"/>
      <c r="O90" s="542"/>
      <c r="P90" s="542"/>
      <c r="Q90" s="542"/>
      <c r="R90" s="542"/>
      <c r="S90" s="542"/>
    </row>
    <row r="91" spans="3:19" ht="12">
      <c r="C91" s="542"/>
      <c r="D91" s="542"/>
      <c r="E91" s="542"/>
      <c r="F91" s="542"/>
      <c r="G91" s="542"/>
      <c r="H91" s="542"/>
      <c r="I91" s="542"/>
      <c r="J91" s="542"/>
      <c r="K91" s="542"/>
      <c r="L91" s="542"/>
      <c r="M91" s="542"/>
      <c r="N91" s="542"/>
      <c r="O91" s="542"/>
      <c r="P91" s="542"/>
      <c r="Q91" s="542"/>
      <c r="R91" s="542"/>
      <c r="S91" s="542"/>
    </row>
    <row r="92" spans="3:19" ht="12">
      <c r="C92" s="542"/>
      <c r="D92" s="542"/>
      <c r="E92" s="542"/>
      <c r="F92" s="542"/>
      <c r="G92" s="542"/>
      <c r="H92" s="542"/>
      <c r="I92" s="542"/>
      <c r="J92" s="542"/>
      <c r="K92" s="542"/>
      <c r="L92" s="542"/>
      <c r="M92" s="542"/>
      <c r="N92" s="542"/>
      <c r="O92" s="542"/>
      <c r="P92" s="542"/>
      <c r="Q92" s="542"/>
      <c r="R92" s="542"/>
      <c r="S92" s="542"/>
    </row>
    <row r="93" spans="3:19" ht="12">
      <c r="C93" s="542"/>
      <c r="D93" s="542"/>
      <c r="E93" s="542"/>
      <c r="F93" s="542"/>
      <c r="G93" s="542"/>
      <c r="H93" s="542"/>
      <c r="I93" s="542"/>
      <c r="J93" s="542"/>
      <c r="K93" s="542"/>
      <c r="L93" s="542"/>
      <c r="M93" s="542"/>
      <c r="N93" s="542"/>
      <c r="O93" s="542"/>
      <c r="P93" s="542"/>
      <c r="Q93" s="542"/>
      <c r="R93" s="542"/>
      <c r="S93" s="542"/>
    </row>
    <row r="94" spans="3:19" ht="12">
      <c r="C94" s="542"/>
      <c r="D94" s="542"/>
      <c r="E94" s="542"/>
      <c r="F94" s="542"/>
      <c r="G94" s="542"/>
      <c r="H94" s="542"/>
      <c r="I94" s="542"/>
      <c r="J94" s="542"/>
      <c r="K94" s="542"/>
      <c r="L94" s="542"/>
      <c r="M94" s="542"/>
      <c r="N94" s="542"/>
      <c r="O94" s="542"/>
      <c r="P94" s="542"/>
      <c r="Q94" s="542"/>
      <c r="R94" s="542"/>
      <c r="S94" s="542"/>
    </row>
    <row r="95" spans="3:19" ht="12">
      <c r="C95" s="542"/>
      <c r="D95" s="542"/>
      <c r="E95" s="542"/>
      <c r="F95" s="542"/>
      <c r="G95" s="542"/>
      <c r="H95" s="542"/>
      <c r="I95" s="542"/>
      <c r="J95" s="542"/>
      <c r="K95" s="542"/>
      <c r="L95" s="542"/>
      <c r="M95" s="542"/>
      <c r="N95" s="542"/>
      <c r="O95" s="542"/>
      <c r="P95" s="542"/>
      <c r="Q95" s="542"/>
      <c r="R95" s="542"/>
      <c r="S95" s="542"/>
    </row>
    <row r="96" spans="3:19" ht="12">
      <c r="C96" s="542"/>
      <c r="D96" s="542"/>
      <c r="E96" s="542"/>
      <c r="F96" s="542"/>
      <c r="G96" s="542"/>
      <c r="H96" s="542"/>
      <c r="I96" s="542"/>
      <c r="J96" s="542"/>
      <c r="K96" s="542"/>
      <c r="L96" s="542"/>
      <c r="M96" s="542"/>
      <c r="N96" s="542"/>
      <c r="O96" s="542"/>
      <c r="P96" s="542"/>
      <c r="Q96" s="542"/>
      <c r="R96" s="542"/>
      <c r="S96" s="542"/>
    </row>
    <row r="97" spans="3:19" ht="12">
      <c r="C97" s="542"/>
      <c r="D97" s="542"/>
      <c r="E97" s="542"/>
      <c r="F97" s="542"/>
      <c r="G97" s="542"/>
      <c r="H97" s="542"/>
      <c r="I97" s="542"/>
      <c r="J97" s="542"/>
      <c r="K97" s="542"/>
      <c r="L97" s="542"/>
      <c r="M97" s="542"/>
      <c r="N97" s="542"/>
      <c r="O97" s="542"/>
      <c r="P97" s="542"/>
      <c r="Q97" s="542"/>
      <c r="R97" s="542"/>
      <c r="S97" s="542"/>
    </row>
    <row r="98" spans="3:19" ht="12">
      <c r="C98" s="542"/>
      <c r="D98" s="542"/>
      <c r="E98" s="542"/>
      <c r="F98" s="542"/>
      <c r="G98" s="542"/>
      <c r="H98" s="542"/>
      <c r="I98" s="542"/>
      <c r="J98" s="542"/>
      <c r="K98" s="542"/>
      <c r="L98" s="542"/>
      <c r="M98" s="542"/>
      <c r="N98" s="542"/>
      <c r="O98" s="542"/>
      <c r="P98" s="542"/>
      <c r="Q98" s="542"/>
      <c r="R98" s="542"/>
      <c r="S98" s="542"/>
    </row>
    <row r="99" spans="3:19" ht="12">
      <c r="C99" s="542"/>
      <c r="D99" s="542"/>
      <c r="E99" s="542"/>
      <c r="F99" s="542"/>
      <c r="G99" s="542"/>
      <c r="H99" s="542"/>
      <c r="I99" s="542"/>
      <c r="J99" s="542"/>
      <c r="K99" s="542"/>
      <c r="L99" s="542"/>
      <c r="M99" s="542"/>
      <c r="N99" s="542"/>
      <c r="O99" s="542"/>
      <c r="P99" s="542"/>
      <c r="Q99" s="542"/>
      <c r="R99" s="542"/>
      <c r="S99" s="542"/>
    </row>
    <row r="100" spans="3:19" ht="12">
      <c r="C100" s="542"/>
      <c r="D100" s="542"/>
      <c r="E100" s="542"/>
      <c r="F100" s="542"/>
      <c r="G100" s="542"/>
      <c r="H100" s="542"/>
      <c r="I100" s="542"/>
      <c r="J100" s="542"/>
      <c r="K100" s="542"/>
      <c r="L100" s="542"/>
      <c r="M100" s="542"/>
      <c r="N100" s="542"/>
      <c r="O100" s="542"/>
      <c r="P100" s="542"/>
      <c r="Q100" s="542"/>
      <c r="R100" s="542"/>
      <c r="S100" s="542"/>
    </row>
    <row r="101" spans="3:19" ht="12">
      <c r="C101" s="542"/>
      <c r="D101" s="542"/>
      <c r="E101" s="542"/>
      <c r="F101" s="542"/>
      <c r="G101" s="542"/>
      <c r="H101" s="542"/>
      <c r="I101" s="542"/>
      <c r="J101" s="542"/>
      <c r="K101" s="542"/>
      <c r="L101" s="542"/>
      <c r="M101" s="542"/>
      <c r="N101" s="542"/>
      <c r="O101" s="542"/>
      <c r="P101" s="542"/>
      <c r="Q101" s="542"/>
      <c r="R101" s="542"/>
      <c r="S101" s="542"/>
    </row>
    <row r="102" spans="3:19" ht="12">
      <c r="C102" s="542"/>
      <c r="D102" s="542"/>
      <c r="E102" s="542"/>
      <c r="F102" s="542"/>
      <c r="G102" s="542"/>
      <c r="H102" s="542"/>
      <c r="I102" s="542"/>
      <c r="J102" s="542"/>
      <c r="K102" s="542"/>
      <c r="L102" s="542"/>
      <c r="M102" s="542"/>
      <c r="N102" s="542"/>
      <c r="O102" s="542"/>
      <c r="P102" s="542"/>
      <c r="Q102" s="542"/>
      <c r="R102" s="542"/>
      <c r="S102" s="542"/>
    </row>
    <row r="103" spans="3:19" ht="12">
      <c r="C103" s="542"/>
      <c r="D103" s="542"/>
      <c r="E103" s="542"/>
      <c r="F103" s="542"/>
      <c r="G103" s="542"/>
      <c r="H103" s="542"/>
      <c r="I103" s="542"/>
      <c r="J103" s="542"/>
      <c r="K103" s="542"/>
      <c r="L103" s="542"/>
      <c r="M103" s="542"/>
      <c r="N103" s="542"/>
      <c r="O103" s="542"/>
      <c r="P103" s="542"/>
      <c r="Q103" s="542"/>
      <c r="R103" s="542"/>
      <c r="S103" s="542"/>
    </row>
    <row r="104" spans="3:19" ht="12">
      <c r="C104" s="542"/>
      <c r="D104" s="542"/>
      <c r="E104" s="542"/>
      <c r="F104" s="542"/>
      <c r="G104" s="542"/>
      <c r="H104" s="542"/>
      <c r="I104" s="542"/>
      <c r="J104" s="542"/>
      <c r="K104" s="542"/>
      <c r="L104" s="542"/>
      <c r="M104" s="542"/>
      <c r="N104" s="542"/>
      <c r="O104" s="542"/>
      <c r="P104" s="542"/>
      <c r="Q104" s="542"/>
      <c r="R104" s="542"/>
      <c r="S104" s="542"/>
    </row>
    <row r="105" spans="3:19" ht="12">
      <c r="C105" s="542"/>
      <c r="D105" s="542"/>
      <c r="E105" s="542"/>
      <c r="F105" s="542"/>
      <c r="G105" s="542"/>
      <c r="H105" s="542"/>
      <c r="I105" s="542"/>
      <c r="J105" s="542"/>
      <c r="K105" s="542"/>
      <c r="L105" s="542"/>
      <c r="M105" s="542"/>
      <c r="N105" s="542"/>
      <c r="O105" s="542"/>
      <c r="P105" s="542"/>
      <c r="Q105" s="542"/>
      <c r="R105" s="542"/>
      <c r="S105" s="542"/>
    </row>
    <row r="106" spans="3:19" ht="12">
      <c r="C106" s="542"/>
      <c r="D106" s="542"/>
      <c r="E106" s="542"/>
      <c r="F106" s="542"/>
      <c r="G106" s="542"/>
      <c r="H106" s="542"/>
      <c r="I106" s="542"/>
      <c r="J106" s="542"/>
      <c r="K106" s="542"/>
      <c r="L106" s="542"/>
      <c r="M106" s="542"/>
      <c r="N106" s="542"/>
      <c r="O106" s="542"/>
      <c r="P106" s="542"/>
      <c r="Q106" s="542"/>
      <c r="R106" s="542"/>
      <c r="S106" s="542"/>
    </row>
    <row r="107" spans="3:19" ht="12">
      <c r="C107" s="542"/>
      <c r="D107" s="542"/>
      <c r="E107" s="542"/>
      <c r="F107" s="542"/>
      <c r="G107" s="542"/>
      <c r="H107" s="542"/>
      <c r="I107" s="542"/>
      <c r="J107" s="542"/>
      <c r="K107" s="542"/>
      <c r="L107" s="542"/>
      <c r="M107" s="542"/>
      <c r="N107" s="542"/>
      <c r="O107" s="542"/>
      <c r="P107" s="542"/>
      <c r="Q107" s="542"/>
      <c r="R107" s="542"/>
      <c r="S107" s="542"/>
    </row>
    <row r="108" spans="3:19" ht="12">
      <c r="C108" s="542"/>
      <c r="D108" s="542"/>
      <c r="E108" s="542"/>
      <c r="F108" s="542"/>
      <c r="G108" s="542"/>
      <c r="H108" s="542"/>
      <c r="I108" s="542"/>
      <c r="J108" s="542"/>
      <c r="K108" s="542"/>
      <c r="L108" s="542"/>
      <c r="M108" s="542"/>
      <c r="N108" s="542"/>
      <c r="O108" s="542"/>
      <c r="P108" s="542"/>
      <c r="Q108" s="542"/>
      <c r="R108" s="542"/>
      <c r="S108" s="542"/>
    </row>
    <row r="109" spans="3:19" ht="12">
      <c r="C109" s="542"/>
      <c r="D109" s="542"/>
      <c r="E109" s="542"/>
      <c r="F109" s="542"/>
      <c r="G109" s="542"/>
      <c r="H109" s="542"/>
      <c r="I109" s="542"/>
      <c r="J109" s="542"/>
      <c r="K109" s="542"/>
      <c r="L109" s="542"/>
      <c r="M109" s="542"/>
      <c r="N109" s="542"/>
      <c r="O109" s="542"/>
      <c r="P109" s="542"/>
      <c r="Q109" s="542"/>
      <c r="R109" s="542"/>
      <c r="S109" s="542"/>
    </row>
    <row r="110" spans="3:19" ht="12">
      <c r="C110" s="542"/>
      <c r="D110" s="542"/>
      <c r="E110" s="542"/>
      <c r="F110" s="542"/>
      <c r="G110" s="542"/>
      <c r="H110" s="542"/>
      <c r="I110" s="542"/>
      <c r="J110" s="542"/>
      <c r="K110" s="542"/>
      <c r="L110" s="542"/>
      <c r="M110" s="542"/>
      <c r="N110" s="542"/>
      <c r="O110" s="542"/>
      <c r="P110" s="542"/>
      <c r="Q110" s="542"/>
      <c r="R110" s="542"/>
      <c r="S110" s="542"/>
    </row>
    <row r="111" spans="3:19" ht="12">
      <c r="C111" s="542"/>
      <c r="D111" s="542"/>
      <c r="E111" s="542"/>
      <c r="F111" s="542"/>
      <c r="G111" s="542"/>
      <c r="H111" s="542"/>
      <c r="I111" s="542"/>
      <c r="J111" s="542"/>
      <c r="K111" s="542"/>
      <c r="L111" s="542"/>
      <c r="M111" s="542"/>
      <c r="N111" s="542"/>
      <c r="O111" s="542"/>
      <c r="P111" s="542"/>
      <c r="Q111" s="542"/>
      <c r="R111" s="542"/>
      <c r="S111" s="542"/>
    </row>
    <row r="112" spans="3:19" ht="12">
      <c r="C112" s="542"/>
      <c r="D112" s="542"/>
      <c r="E112" s="542"/>
      <c r="F112" s="542"/>
      <c r="G112" s="542"/>
      <c r="H112" s="542"/>
      <c r="I112" s="542"/>
      <c r="J112" s="542"/>
      <c r="K112" s="542"/>
      <c r="L112" s="542"/>
      <c r="M112" s="542"/>
      <c r="N112" s="542"/>
      <c r="O112" s="542"/>
      <c r="P112" s="542"/>
      <c r="Q112" s="542"/>
      <c r="R112" s="542"/>
      <c r="S112" s="542"/>
    </row>
    <row r="113" spans="3:19" ht="12">
      <c r="C113" s="542"/>
      <c r="D113" s="542"/>
      <c r="E113" s="542"/>
      <c r="F113" s="542"/>
      <c r="G113" s="542"/>
      <c r="H113" s="542"/>
      <c r="I113" s="542"/>
      <c r="J113" s="542"/>
      <c r="K113" s="542"/>
      <c r="L113" s="542"/>
      <c r="M113" s="542"/>
      <c r="N113" s="542"/>
      <c r="O113" s="542"/>
      <c r="P113" s="542"/>
      <c r="Q113" s="542"/>
      <c r="R113" s="542"/>
      <c r="S113" s="542"/>
    </row>
    <row r="114" spans="3:19" ht="12">
      <c r="C114" s="542"/>
      <c r="D114" s="542"/>
      <c r="E114" s="542"/>
      <c r="F114" s="542"/>
      <c r="G114" s="542"/>
      <c r="H114" s="542"/>
      <c r="I114" s="542"/>
      <c r="J114" s="542"/>
      <c r="K114" s="542"/>
      <c r="L114" s="542"/>
      <c r="M114" s="542"/>
      <c r="N114" s="542"/>
      <c r="O114" s="542"/>
      <c r="P114" s="542"/>
      <c r="Q114" s="542"/>
      <c r="R114" s="542"/>
      <c r="S114" s="542"/>
    </row>
    <row r="115" spans="3:19" ht="12">
      <c r="C115" s="542"/>
      <c r="D115" s="542"/>
      <c r="E115" s="542"/>
      <c r="F115" s="542"/>
      <c r="G115" s="542"/>
      <c r="H115" s="542"/>
      <c r="I115" s="542"/>
      <c r="J115" s="542"/>
      <c r="K115" s="542"/>
      <c r="L115" s="542"/>
      <c r="M115" s="542"/>
      <c r="N115" s="542"/>
      <c r="O115" s="542"/>
      <c r="P115" s="542"/>
      <c r="Q115" s="542"/>
      <c r="R115" s="542"/>
      <c r="S115" s="542"/>
    </row>
    <row r="116" spans="3:19" ht="12">
      <c r="C116" s="542"/>
      <c r="D116" s="542"/>
      <c r="E116" s="542"/>
      <c r="F116" s="542"/>
      <c r="G116" s="542"/>
      <c r="H116" s="542"/>
      <c r="I116" s="542"/>
      <c r="J116" s="542"/>
      <c r="K116" s="542"/>
      <c r="L116" s="542"/>
      <c r="M116" s="542"/>
      <c r="N116" s="542"/>
      <c r="O116" s="542"/>
      <c r="P116" s="542"/>
      <c r="Q116" s="542"/>
      <c r="R116" s="542"/>
      <c r="S116" s="542"/>
    </row>
    <row r="117" spans="3:19" ht="12">
      <c r="C117" s="542"/>
      <c r="D117" s="542"/>
      <c r="E117" s="542"/>
      <c r="F117" s="542"/>
      <c r="G117" s="542"/>
      <c r="H117" s="542"/>
      <c r="I117" s="542"/>
      <c r="J117" s="542"/>
      <c r="K117" s="542"/>
      <c r="L117" s="542"/>
      <c r="M117" s="542"/>
      <c r="N117" s="542"/>
      <c r="O117" s="542"/>
      <c r="P117" s="542"/>
      <c r="Q117" s="542"/>
      <c r="R117" s="542"/>
      <c r="S117" s="542"/>
    </row>
    <row r="118" spans="3:19" ht="12">
      <c r="C118" s="542"/>
      <c r="D118" s="542"/>
      <c r="E118" s="542"/>
      <c r="F118" s="542"/>
      <c r="G118" s="542"/>
      <c r="H118" s="542"/>
      <c r="I118" s="542"/>
      <c r="J118" s="542"/>
      <c r="K118" s="542"/>
      <c r="L118" s="542"/>
      <c r="M118" s="542"/>
      <c r="N118" s="542"/>
      <c r="O118" s="542"/>
      <c r="P118" s="542"/>
      <c r="Q118" s="542"/>
      <c r="R118" s="542"/>
      <c r="S118" s="542"/>
    </row>
    <row r="119" spans="3:19" ht="12">
      <c r="C119" s="542"/>
      <c r="D119" s="542"/>
      <c r="E119" s="542"/>
      <c r="F119" s="542"/>
      <c r="G119" s="542"/>
      <c r="H119" s="542"/>
      <c r="I119" s="542"/>
      <c r="J119" s="542"/>
      <c r="K119" s="542"/>
      <c r="L119" s="542"/>
      <c r="M119" s="542"/>
      <c r="N119" s="542"/>
      <c r="O119" s="542"/>
      <c r="P119" s="542"/>
      <c r="Q119" s="542"/>
      <c r="R119" s="542"/>
      <c r="S119" s="542"/>
    </row>
    <row r="120" spans="3:19" ht="12">
      <c r="C120" s="542"/>
      <c r="D120" s="542"/>
      <c r="E120" s="542"/>
      <c r="F120" s="542"/>
      <c r="G120" s="542"/>
      <c r="H120" s="542"/>
      <c r="I120" s="542"/>
      <c r="J120" s="542"/>
      <c r="K120" s="542"/>
      <c r="L120" s="542"/>
      <c r="M120" s="542"/>
      <c r="N120" s="542"/>
      <c r="O120" s="542"/>
      <c r="P120" s="542"/>
      <c r="Q120" s="542"/>
      <c r="R120" s="542"/>
      <c r="S120" s="542"/>
    </row>
    <row r="121" spans="3:19" ht="12">
      <c r="C121" s="542"/>
      <c r="D121" s="542"/>
      <c r="E121" s="542"/>
      <c r="F121" s="542"/>
      <c r="G121" s="542"/>
      <c r="H121" s="542"/>
      <c r="I121" s="542"/>
      <c r="J121" s="542"/>
      <c r="K121" s="542"/>
      <c r="L121" s="542"/>
      <c r="M121" s="542"/>
      <c r="N121" s="542"/>
      <c r="O121" s="542"/>
      <c r="P121" s="542"/>
      <c r="Q121" s="542"/>
      <c r="R121" s="542"/>
      <c r="S121" s="542"/>
    </row>
    <row r="122" spans="3:19" ht="12">
      <c r="C122" s="542"/>
      <c r="D122" s="542"/>
      <c r="E122" s="542"/>
      <c r="F122" s="542"/>
      <c r="G122" s="542"/>
      <c r="H122" s="542"/>
      <c r="I122" s="542"/>
      <c r="J122" s="542"/>
      <c r="K122" s="542"/>
      <c r="L122" s="542"/>
      <c r="M122" s="542"/>
      <c r="N122" s="542"/>
      <c r="O122" s="542"/>
      <c r="P122" s="542"/>
      <c r="Q122" s="542"/>
      <c r="R122" s="542"/>
      <c r="S122" s="542"/>
    </row>
    <row r="123" spans="3:19" ht="12">
      <c r="C123" s="542"/>
      <c r="D123" s="542"/>
      <c r="E123" s="542"/>
      <c r="F123" s="542"/>
      <c r="G123" s="542"/>
      <c r="H123" s="542"/>
      <c r="I123" s="542"/>
      <c r="J123" s="542"/>
      <c r="K123" s="542"/>
      <c r="L123" s="542"/>
      <c r="M123" s="542"/>
      <c r="N123" s="542"/>
      <c r="O123" s="542"/>
      <c r="P123" s="542"/>
      <c r="Q123" s="542"/>
      <c r="R123" s="542"/>
      <c r="S123" s="542"/>
    </row>
    <row r="124" spans="3:19" ht="12">
      <c r="C124" s="542"/>
      <c r="D124" s="542"/>
      <c r="E124" s="542"/>
      <c r="F124" s="542"/>
      <c r="G124" s="542"/>
      <c r="H124" s="542"/>
      <c r="I124" s="542"/>
      <c r="J124" s="542"/>
      <c r="K124" s="542"/>
      <c r="L124" s="542"/>
      <c r="M124" s="542"/>
      <c r="N124" s="542"/>
      <c r="O124" s="542"/>
      <c r="P124" s="542"/>
      <c r="Q124" s="542"/>
      <c r="R124" s="542"/>
      <c r="S124" s="542"/>
    </row>
    <row r="125" spans="3:19" ht="12">
      <c r="C125" s="542"/>
      <c r="D125" s="542"/>
      <c r="E125" s="542"/>
      <c r="F125" s="542"/>
      <c r="G125" s="542"/>
      <c r="H125" s="542"/>
      <c r="I125" s="542"/>
      <c r="J125" s="542"/>
      <c r="K125" s="542"/>
      <c r="L125" s="542"/>
      <c r="M125" s="542"/>
      <c r="N125" s="542"/>
      <c r="O125" s="542"/>
      <c r="P125" s="542"/>
      <c r="Q125" s="542"/>
      <c r="R125" s="542"/>
      <c r="S125" s="542"/>
    </row>
    <row r="126" spans="3:19" ht="12">
      <c r="C126" s="542"/>
      <c r="D126" s="542"/>
      <c r="E126" s="542"/>
      <c r="F126" s="542"/>
      <c r="G126" s="542"/>
      <c r="H126" s="542"/>
      <c r="I126" s="542"/>
      <c r="J126" s="542"/>
      <c r="K126" s="542"/>
      <c r="L126" s="542"/>
      <c r="M126" s="542"/>
      <c r="N126" s="542"/>
      <c r="O126" s="542"/>
      <c r="P126" s="542"/>
      <c r="Q126" s="542"/>
      <c r="R126" s="542"/>
      <c r="S126" s="542"/>
    </row>
    <row r="127" spans="3:19" ht="12">
      <c r="C127" s="542"/>
      <c r="D127" s="542"/>
      <c r="E127" s="542"/>
      <c r="F127" s="542"/>
      <c r="G127" s="542"/>
      <c r="H127" s="542"/>
      <c r="I127" s="542"/>
      <c r="J127" s="542"/>
      <c r="K127" s="542"/>
      <c r="L127" s="542"/>
      <c r="M127" s="542"/>
      <c r="N127" s="542"/>
      <c r="O127" s="542"/>
      <c r="P127" s="542"/>
      <c r="Q127" s="542"/>
      <c r="R127" s="542"/>
      <c r="S127" s="542"/>
    </row>
    <row r="128" spans="3:19" ht="12">
      <c r="C128" s="542"/>
      <c r="D128" s="542"/>
      <c r="E128" s="542"/>
      <c r="F128" s="542"/>
      <c r="G128" s="542"/>
      <c r="H128" s="542"/>
      <c r="I128" s="542"/>
      <c r="J128" s="542"/>
      <c r="K128" s="542"/>
      <c r="L128" s="542"/>
      <c r="M128" s="542"/>
      <c r="N128" s="542"/>
      <c r="O128" s="542"/>
      <c r="P128" s="542"/>
      <c r="Q128" s="542"/>
      <c r="R128" s="542"/>
      <c r="S128" s="542"/>
    </row>
  </sheetData>
  <mergeCells count="8">
    <mergeCell ref="X4:AA4"/>
    <mergeCell ref="Q5:S5"/>
    <mergeCell ref="D5:F5"/>
    <mergeCell ref="G5:P5"/>
    <mergeCell ref="Q4:U4"/>
    <mergeCell ref="T5:U5"/>
    <mergeCell ref="C4:P4"/>
    <mergeCell ref="C5:C6"/>
  </mergeCells>
  <printOptions/>
  <pageMargins left="0.3937007874015748" right="0.31496062992125984" top="0.5118110236220472" bottom="0.3937007874015748" header="0.2755905511811024" footer="0.1968503937007874"/>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B2:CP58"/>
  <sheetViews>
    <sheetView workbookViewId="0" topLeftCell="A1">
      <selection activeCell="A1" sqref="A1"/>
    </sheetView>
  </sheetViews>
  <sheetFormatPr defaultColWidth="9.00390625" defaultRowHeight="13.5"/>
  <cols>
    <col min="1" max="1" width="2.50390625" style="545" customWidth="1"/>
    <col min="2" max="2" width="7.125" style="545" customWidth="1"/>
    <col min="3" max="4" width="2.375" style="545" customWidth="1"/>
    <col min="5" max="5" width="15.50390625" style="545" customWidth="1"/>
    <col min="6" max="6" width="11.125" style="545" customWidth="1"/>
    <col min="7" max="7" width="9.50390625" style="545" customWidth="1"/>
    <col min="8" max="8" width="10.125" style="545" customWidth="1"/>
    <col min="9" max="9" width="7.625" style="545" customWidth="1"/>
    <col min="10" max="10" width="9.625" style="545" customWidth="1"/>
    <col min="11" max="11" width="10.625" style="545" customWidth="1"/>
    <col min="12" max="12" width="9.75390625" style="545" customWidth="1"/>
    <col min="13" max="13" width="9.875" style="545" customWidth="1"/>
    <col min="14" max="14" width="10.50390625" style="545" customWidth="1"/>
    <col min="15" max="15" width="9.875" style="547" customWidth="1"/>
    <col min="16" max="16384" width="9.00390625" style="545" customWidth="1"/>
  </cols>
  <sheetData>
    <row r="2" ht="14.25">
      <c r="B2" s="546" t="s">
        <v>1366</v>
      </c>
    </row>
    <row r="3" spans="15:16" ht="12.75" thickBot="1">
      <c r="O3" s="548" t="s">
        <v>2610</v>
      </c>
      <c r="P3" s="547"/>
    </row>
    <row r="4" spans="2:15" ht="15" customHeight="1" thickTop="1">
      <c r="B4" s="549"/>
      <c r="C4" s="550"/>
      <c r="D4" s="550"/>
      <c r="E4" s="551"/>
      <c r="F4" s="552"/>
      <c r="G4" s="1334" t="s">
        <v>2611</v>
      </c>
      <c r="H4" s="553"/>
      <c r="I4" s="554"/>
      <c r="J4" s="555"/>
      <c r="K4" s="553"/>
      <c r="L4" s="554"/>
      <c r="M4" s="555"/>
      <c r="N4" s="549"/>
      <c r="O4" s="556" t="s">
        <v>2612</v>
      </c>
    </row>
    <row r="5" spans="2:15" ht="15" customHeight="1">
      <c r="B5" s="1337" t="s">
        <v>2609</v>
      </c>
      <c r="C5" s="1338"/>
      <c r="D5" s="1338"/>
      <c r="E5" s="1339"/>
      <c r="F5" s="558" t="s">
        <v>822</v>
      </c>
      <c r="G5" s="1335"/>
      <c r="H5" s="1347" t="s">
        <v>2613</v>
      </c>
      <c r="I5" s="1348"/>
      <c r="J5" s="1349"/>
      <c r="K5" s="1337" t="s">
        <v>2614</v>
      </c>
      <c r="L5" s="1338"/>
      <c r="M5" s="1339"/>
      <c r="N5" s="558" t="s">
        <v>2615</v>
      </c>
      <c r="O5" s="560" t="s">
        <v>2616</v>
      </c>
    </row>
    <row r="6" spans="2:16" ht="15" customHeight="1">
      <c r="B6" s="561"/>
      <c r="C6" s="562"/>
      <c r="D6" s="562"/>
      <c r="E6" s="563"/>
      <c r="F6" s="561"/>
      <c r="G6" s="1336"/>
      <c r="H6" s="559" t="s">
        <v>822</v>
      </c>
      <c r="I6" s="559" t="s">
        <v>2617</v>
      </c>
      <c r="J6" s="564" t="s">
        <v>2618</v>
      </c>
      <c r="K6" s="565" t="s">
        <v>822</v>
      </c>
      <c r="L6" s="565" t="s">
        <v>2619</v>
      </c>
      <c r="M6" s="565" t="s">
        <v>2620</v>
      </c>
      <c r="N6" s="566"/>
      <c r="O6" s="566" t="s">
        <v>2621</v>
      </c>
      <c r="P6" s="567"/>
    </row>
    <row r="7" spans="2:16" ht="14.25" customHeight="1">
      <c r="B7" s="568"/>
      <c r="C7" s="547"/>
      <c r="D7" s="547"/>
      <c r="E7" s="547"/>
      <c r="F7" s="569"/>
      <c r="G7" s="570"/>
      <c r="H7" s="570"/>
      <c r="I7" s="571">
        <v>-2</v>
      </c>
      <c r="J7" s="570"/>
      <c r="K7" s="570"/>
      <c r="L7" s="570"/>
      <c r="M7" s="570"/>
      <c r="N7" s="572"/>
      <c r="O7" s="573"/>
      <c r="P7" s="567"/>
    </row>
    <row r="8" spans="2:16" s="574" customFormat="1" ht="15" customHeight="1">
      <c r="B8" s="1340" t="s">
        <v>2622</v>
      </c>
      <c r="C8" s="1341"/>
      <c r="D8" s="1341"/>
      <c r="E8" s="1342"/>
      <c r="F8" s="111">
        <f>SUM(G8+H8+K8+N8+O8)</f>
        <v>22438</v>
      </c>
      <c r="G8" s="337">
        <v>1</v>
      </c>
      <c r="H8" s="337">
        <v>15</v>
      </c>
      <c r="I8" s="337">
        <v>6</v>
      </c>
      <c r="J8" s="337">
        <v>11</v>
      </c>
      <c r="K8" s="575">
        <v>249</v>
      </c>
      <c r="L8" s="337">
        <v>61</v>
      </c>
      <c r="M8" s="337">
        <v>188</v>
      </c>
      <c r="N8" s="337">
        <v>22027</v>
      </c>
      <c r="O8" s="576">
        <v>146</v>
      </c>
      <c r="P8" s="577"/>
    </row>
    <row r="9" spans="2:15" s="577" customFormat="1" ht="15" customHeight="1">
      <c r="B9" s="1340" t="s">
        <v>2623</v>
      </c>
      <c r="C9" s="1341"/>
      <c r="D9" s="1341"/>
      <c r="E9" s="1342"/>
      <c r="F9" s="111">
        <v>15604795</v>
      </c>
      <c r="G9" s="575">
        <v>25467</v>
      </c>
      <c r="H9" s="575">
        <v>1172836</v>
      </c>
      <c r="I9" s="575">
        <v>531461</v>
      </c>
      <c r="J9" s="575">
        <v>641375</v>
      </c>
      <c r="K9" s="575">
        <v>2763977</v>
      </c>
      <c r="L9" s="575">
        <v>1236641</v>
      </c>
      <c r="M9" s="575">
        <v>1527336</v>
      </c>
      <c r="N9" s="575">
        <v>11553369</v>
      </c>
      <c r="O9" s="337">
        <v>89146</v>
      </c>
    </row>
    <row r="10" spans="2:16" ht="15" customHeight="1">
      <c r="B10" s="1343" t="s">
        <v>2624</v>
      </c>
      <c r="C10" s="1344"/>
      <c r="D10" s="1344"/>
      <c r="E10" s="1345"/>
      <c r="F10" s="54">
        <v>437883</v>
      </c>
      <c r="G10" s="579">
        <v>0</v>
      </c>
      <c r="H10" s="580">
        <f>SUM(I10:J10)</f>
        <v>76236</v>
      </c>
      <c r="I10" s="54">
        <v>20081</v>
      </c>
      <c r="J10" s="54">
        <v>56155</v>
      </c>
      <c r="K10" s="580">
        <f>SUM(L10:M10)</f>
        <v>210558</v>
      </c>
      <c r="L10" s="581">
        <v>66969</v>
      </c>
      <c r="M10" s="581">
        <v>143589</v>
      </c>
      <c r="N10" s="582">
        <v>144401</v>
      </c>
      <c r="O10" s="583">
        <v>4688</v>
      </c>
      <c r="P10" s="567"/>
    </row>
    <row r="11" spans="2:16" ht="15" customHeight="1">
      <c r="B11" s="1343" t="s">
        <v>2625</v>
      </c>
      <c r="C11" s="1344"/>
      <c r="D11" s="1344"/>
      <c r="E11" s="1345"/>
      <c r="F11" s="54">
        <v>218478</v>
      </c>
      <c r="G11" s="579">
        <v>0</v>
      </c>
      <c r="H11" s="580">
        <f>SUM(I11:J11)</f>
        <v>0</v>
      </c>
      <c r="I11" s="584">
        <v>0</v>
      </c>
      <c r="J11" s="584">
        <v>0</v>
      </c>
      <c r="K11" s="580">
        <f>SUM(L11:M11)</f>
        <v>69185</v>
      </c>
      <c r="L11" s="581">
        <v>27994</v>
      </c>
      <c r="M11" s="581">
        <v>41191</v>
      </c>
      <c r="N11" s="582">
        <v>149238</v>
      </c>
      <c r="O11" s="583">
        <v>55</v>
      </c>
      <c r="P11" s="567"/>
    </row>
    <row r="12" spans="2:16" ht="15" customHeight="1">
      <c r="B12" s="1343" t="s">
        <v>2626</v>
      </c>
      <c r="C12" s="1344"/>
      <c r="D12" s="1344"/>
      <c r="E12" s="1345"/>
      <c r="F12" s="585">
        <v>14947800</v>
      </c>
      <c r="G12" s="54">
        <v>25467</v>
      </c>
      <c r="H12" s="580">
        <f>SUM(I12:J12)</f>
        <v>1094600</v>
      </c>
      <c r="I12" s="54">
        <v>509380</v>
      </c>
      <c r="J12" s="54">
        <v>585220</v>
      </c>
      <c r="K12" s="580">
        <f>SUM(L12:M12)</f>
        <v>2484234</v>
      </c>
      <c r="L12" s="581">
        <v>1141678</v>
      </c>
      <c r="M12" s="581">
        <v>1342556</v>
      </c>
      <c r="N12" s="582">
        <v>11259096</v>
      </c>
      <c r="O12" s="583">
        <v>84403</v>
      </c>
      <c r="P12" s="567"/>
    </row>
    <row r="13" spans="2:16" ht="7.5" customHeight="1">
      <c r="B13" s="568"/>
      <c r="C13" s="547"/>
      <c r="D13" s="547"/>
      <c r="E13" s="547"/>
      <c r="F13" s="585"/>
      <c r="G13" s="54"/>
      <c r="H13" s="54"/>
      <c r="I13" s="586"/>
      <c r="J13" s="54"/>
      <c r="K13" s="54"/>
      <c r="L13" s="54"/>
      <c r="M13" s="270"/>
      <c r="N13" s="587"/>
      <c r="O13" s="588"/>
      <c r="P13" s="567"/>
    </row>
    <row r="14" spans="2:16" s="589" customFormat="1" ht="15" customHeight="1">
      <c r="B14" s="590"/>
      <c r="C14" s="1341" t="s">
        <v>2627</v>
      </c>
      <c r="D14" s="1341"/>
      <c r="E14" s="1342"/>
      <c r="F14" s="591"/>
      <c r="G14" s="57"/>
      <c r="H14" s="57"/>
      <c r="I14" s="57"/>
      <c r="J14" s="57"/>
      <c r="K14" s="592"/>
      <c r="L14" s="592"/>
      <c r="M14" s="592"/>
      <c r="N14" s="593"/>
      <c r="O14" s="594"/>
      <c r="P14" s="595"/>
    </row>
    <row r="15" spans="2:94" s="589" customFormat="1" ht="15" customHeight="1">
      <c r="B15" s="590"/>
      <c r="C15" s="1341" t="s">
        <v>2628</v>
      </c>
      <c r="D15" s="1341"/>
      <c r="E15" s="1342"/>
      <c r="F15" s="596"/>
      <c r="G15" s="57"/>
      <c r="H15" s="57"/>
      <c r="I15" s="57"/>
      <c r="J15" s="57"/>
      <c r="K15" s="57"/>
      <c r="L15" s="597"/>
      <c r="M15" s="597"/>
      <c r="N15" s="597"/>
      <c r="O15" s="598"/>
      <c r="P15" s="595"/>
      <c r="Q15" s="595"/>
      <c r="R15" s="595"/>
      <c r="S15" s="595"/>
      <c r="T15" s="595"/>
      <c r="U15" s="595"/>
      <c r="V15" s="595"/>
      <c r="W15" s="595"/>
      <c r="X15" s="595"/>
      <c r="Y15" s="595"/>
      <c r="Z15" s="595"/>
      <c r="AA15" s="595"/>
      <c r="AB15" s="595"/>
      <c r="AC15" s="595"/>
      <c r="AD15" s="595"/>
      <c r="AE15" s="595"/>
      <c r="AF15" s="595"/>
      <c r="AG15" s="595"/>
      <c r="AH15" s="595"/>
      <c r="AI15" s="595"/>
      <c r="AJ15" s="595"/>
      <c r="AK15" s="595"/>
      <c r="AL15" s="595"/>
      <c r="AM15" s="595"/>
      <c r="AN15" s="595"/>
      <c r="AO15" s="595"/>
      <c r="AP15" s="595"/>
      <c r="AQ15" s="595"/>
      <c r="AR15" s="595"/>
      <c r="AS15" s="595"/>
      <c r="AT15" s="595"/>
      <c r="AU15" s="595"/>
      <c r="AV15" s="595"/>
      <c r="AW15" s="595"/>
      <c r="AX15" s="595"/>
      <c r="AY15" s="595"/>
      <c r="AZ15" s="595"/>
      <c r="BA15" s="595"/>
      <c r="BB15" s="595"/>
      <c r="BC15" s="595"/>
      <c r="BD15" s="595"/>
      <c r="BE15" s="595"/>
      <c r="BF15" s="595"/>
      <c r="BG15" s="595"/>
      <c r="BH15" s="595"/>
      <c r="BI15" s="595"/>
      <c r="BJ15" s="595"/>
      <c r="BK15" s="595"/>
      <c r="BL15" s="595"/>
      <c r="BM15" s="595"/>
      <c r="BN15" s="595"/>
      <c r="BO15" s="595"/>
      <c r="BP15" s="595"/>
      <c r="BQ15" s="595"/>
      <c r="BR15" s="595"/>
      <c r="BS15" s="595"/>
      <c r="BT15" s="595"/>
      <c r="BU15" s="595"/>
      <c r="BV15" s="595"/>
      <c r="BW15" s="595"/>
      <c r="BX15" s="595"/>
      <c r="BY15" s="595"/>
      <c r="BZ15" s="595"/>
      <c r="CA15" s="595"/>
      <c r="CB15" s="595"/>
      <c r="CC15" s="595"/>
      <c r="CD15" s="595"/>
      <c r="CE15" s="595"/>
      <c r="CF15" s="595"/>
      <c r="CG15" s="595"/>
      <c r="CH15" s="595"/>
      <c r="CI15" s="595"/>
      <c r="CJ15" s="595"/>
      <c r="CK15" s="595"/>
      <c r="CL15" s="595"/>
      <c r="CM15" s="595"/>
      <c r="CN15" s="595"/>
      <c r="CO15" s="595"/>
      <c r="CP15" s="595"/>
    </row>
    <row r="16" spans="2:94" ht="8.25" customHeight="1">
      <c r="B16" s="568"/>
      <c r="C16" s="547"/>
      <c r="D16" s="547"/>
      <c r="E16" s="547"/>
      <c r="F16" s="585"/>
      <c r="G16" s="54"/>
      <c r="H16" s="54"/>
      <c r="I16" s="54"/>
      <c r="J16" s="54"/>
      <c r="K16" s="54"/>
      <c r="L16" s="587"/>
      <c r="M16" s="586"/>
      <c r="N16" s="587"/>
      <c r="O16" s="588"/>
      <c r="P16" s="567"/>
      <c r="Q16" s="567"/>
      <c r="R16" s="567"/>
      <c r="S16" s="567"/>
      <c r="T16" s="567"/>
      <c r="U16" s="567"/>
      <c r="V16" s="567"/>
      <c r="W16" s="567"/>
      <c r="X16" s="567"/>
      <c r="Y16" s="567"/>
      <c r="Z16" s="567"/>
      <c r="AA16" s="567"/>
      <c r="AB16" s="567"/>
      <c r="AC16" s="567"/>
      <c r="AD16" s="567"/>
      <c r="AE16" s="567"/>
      <c r="AF16" s="567"/>
      <c r="AG16" s="567"/>
      <c r="AH16" s="567"/>
      <c r="AI16" s="567"/>
      <c r="AJ16" s="567"/>
      <c r="AK16" s="567"/>
      <c r="AL16" s="567"/>
      <c r="AM16" s="567"/>
      <c r="AN16" s="567"/>
      <c r="AO16" s="567"/>
      <c r="AP16" s="567"/>
      <c r="AQ16" s="567"/>
      <c r="AR16" s="567"/>
      <c r="AS16" s="567"/>
      <c r="AT16" s="567"/>
      <c r="AU16" s="567"/>
      <c r="AV16" s="567"/>
      <c r="AW16" s="567"/>
      <c r="AX16" s="567"/>
      <c r="AY16" s="567"/>
      <c r="AZ16" s="567"/>
      <c r="BA16" s="567"/>
      <c r="BB16" s="567"/>
      <c r="BC16" s="567"/>
      <c r="BD16" s="567"/>
      <c r="BE16" s="567"/>
      <c r="BF16" s="567"/>
      <c r="BG16" s="567"/>
      <c r="BH16" s="567"/>
      <c r="BI16" s="567"/>
      <c r="BJ16" s="567"/>
      <c r="BK16" s="567"/>
      <c r="BL16" s="567"/>
      <c r="BM16" s="567"/>
      <c r="BN16" s="567"/>
      <c r="BO16" s="567"/>
      <c r="BP16" s="567"/>
      <c r="BQ16" s="567"/>
      <c r="BR16" s="567"/>
      <c r="BS16" s="567"/>
      <c r="BT16" s="567"/>
      <c r="BU16" s="567"/>
      <c r="BV16" s="567"/>
      <c r="BW16" s="567"/>
      <c r="BX16" s="567"/>
      <c r="BY16" s="567"/>
      <c r="BZ16" s="567"/>
      <c r="CA16" s="567"/>
      <c r="CB16" s="567"/>
      <c r="CC16" s="567"/>
      <c r="CD16" s="567"/>
      <c r="CE16" s="567"/>
      <c r="CF16" s="567"/>
      <c r="CG16" s="567"/>
      <c r="CH16" s="567"/>
      <c r="CI16" s="567"/>
      <c r="CJ16" s="567"/>
      <c r="CK16" s="567"/>
      <c r="CL16" s="567"/>
      <c r="CM16" s="567"/>
      <c r="CN16" s="567"/>
      <c r="CO16" s="567"/>
      <c r="CP16" s="567"/>
    </row>
    <row r="17" spans="2:94" ht="15" customHeight="1">
      <c r="B17" s="568"/>
      <c r="C17" s="547"/>
      <c r="D17" s="1332" t="s">
        <v>2629</v>
      </c>
      <c r="E17" s="1333"/>
      <c r="F17" s="585">
        <v>9642340</v>
      </c>
      <c r="G17" s="54">
        <v>25467</v>
      </c>
      <c r="H17" s="580">
        <v>1017122</v>
      </c>
      <c r="I17" s="54">
        <v>509380</v>
      </c>
      <c r="J17" s="54">
        <v>507742</v>
      </c>
      <c r="K17" s="580">
        <f>SUM(L17:M17)</f>
        <v>2083498</v>
      </c>
      <c r="L17" s="587">
        <v>1003542</v>
      </c>
      <c r="M17" s="587">
        <v>1079956</v>
      </c>
      <c r="N17" s="587">
        <v>6431850</v>
      </c>
      <c r="O17" s="588">
        <v>84403</v>
      </c>
      <c r="P17" s="567"/>
      <c r="Q17" s="567"/>
      <c r="R17" s="567"/>
      <c r="S17" s="567"/>
      <c r="T17" s="567"/>
      <c r="U17" s="567"/>
      <c r="V17" s="567"/>
      <c r="W17" s="567"/>
      <c r="X17" s="567"/>
      <c r="Y17" s="567"/>
      <c r="Z17" s="567"/>
      <c r="AA17" s="567"/>
      <c r="AB17" s="567"/>
      <c r="AC17" s="567"/>
      <c r="AD17" s="567"/>
      <c r="AE17" s="567"/>
      <c r="AF17" s="567"/>
      <c r="AG17" s="567"/>
      <c r="AH17" s="567"/>
      <c r="AI17" s="567"/>
      <c r="AJ17" s="567"/>
      <c r="AK17" s="567"/>
      <c r="AL17" s="567"/>
      <c r="AM17" s="567"/>
      <c r="AN17" s="567"/>
      <c r="AO17" s="567"/>
      <c r="AP17" s="567"/>
      <c r="AQ17" s="567"/>
      <c r="AR17" s="567"/>
      <c r="AS17" s="567"/>
      <c r="AT17" s="567"/>
      <c r="AU17" s="567"/>
      <c r="AV17" s="567"/>
      <c r="AW17" s="567"/>
      <c r="AX17" s="567"/>
      <c r="AY17" s="567"/>
      <c r="AZ17" s="567"/>
      <c r="BA17" s="567"/>
      <c r="BB17" s="567"/>
      <c r="BC17" s="567"/>
      <c r="BD17" s="567"/>
      <c r="BE17" s="567"/>
      <c r="BF17" s="567"/>
      <c r="BG17" s="567"/>
      <c r="BH17" s="567"/>
      <c r="BI17" s="567"/>
      <c r="BJ17" s="567"/>
      <c r="BK17" s="567"/>
      <c r="BL17" s="567"/>
      <c r="BM17" s="567"/>
      <c r="BN17" s="567"/>
      <c r="BO17" s="567"/>
      <c r="BP17" s="567"/>
      <c r="BQ17" s="567"/>
      <c r="BR17" s="567"/>
      <c r="BS17" s="567"/>
      <c r="BT17" s="567"/>
      <c r="BU17" s="567"/>
      <c r="BV17" s="567"/>
      <c r="BW17" s="567"/>
      <c r="BX17" s="567"/>
      <c r="BY17" s="567"/>
      <c r="BZ17" s="567"/>
      <c r="CA17" s="567"/>
      <c r="CB17" s="567"/>
      <c r="CC17" s="567"/>
      <c r="CD17" s="567"/>
      <c r="CE17" s="567"/>
      <c r="CF17" s="567"/>
      <c r="CG17" s="567"/>
      <c r="CH17" s="567"/>
      <c r="CI17" s="567"/>
      <c r="CJ17" s="567"/>
      <c r="CK17" s="567"/>
      <c r="CL17" s="567"/>
      <c r="CM17" s="567"/>
      <c r="CN17" s="567"/>
      <c r="CO17" s="567"/>
      <c r="CP17" s="567"/>
    </row>
    <row r="18" spans="2:94" ht="15" customHeight="1">
      <c r="B18" s="568"/>
      <c r="C18" s="547"/>
      <c r="D18" s="1332" t="s">
        <v>2630</v>
      </c>
      <c r="E18" s="1333"/>
      <c r="F18" s="54">
        <v>5305460</v>
      </c>
      <c r="G18" s="579">
        <v>0</v>
      </c>
      <c r="H18" s="587">
        <v>77478</v>
      </c>
      <c r="I18" s="579">
        <v>0</v>
      </c>
      <c r="J18" s="581">
        <v>77478</v>
      </c>
      <c r="K18" s="580">
        <f>SUM(L18:M18)</f>
        <v>400736</v>
      </c>
      <c r="L18" s="270">
        <v>138136</v>
      </c>
      <c r="M18" s="587">
        <v>262600</v>
      </c>
      <c r="N18" s="582">
        <v>4827246</v>
      </c>
      <c r="O18" s="579">
        <v>0</v>
      </c>
      <c r="P18" s="567"/>
      <c r="Q18" s="567"/>
      <c r="R18" s="567"/>
      <c r="S18" s="567"/>
      <c r="T18" s="567"/>
      <c r="U18" s="567"/>
      <c r="V18" s="567"/>
      <c r="W18" s="567"/>
      <c r="X18" s="567"/>
      <c r="Y18" s="567"/>
      <c r="Z18" s="567"/>
      <c r="AA18" s="567"/>
      <c r="AB18" s="567"/>
      <c r="AC18" s="567"/>
      <c r="AD18" s="567"/>
      <c r="AE18" s="567"/>
      <c r="AF18" s="567"/>
      <c r="AG18" s="567"/>
      <c r="AH18" s="567"/>
      <c r="AI18" s="567"/>
      <c r="AJ18" s="567"/>
      <c r="AK18" s="567"/>
      <c r="AL18" s="567"/>
      <c r="AM18" s="567"/>
      <c r="AN18" s="567"/>
      <c r="AO18" s="567"/>
      <c r="AP18" s="567"/>
      <c r="AQ18" s="567"/>
      <c r="AR18" s="567"/>
      <c r="AS18" s="567"/>
      <c r="AT18" s="567"/>
      <c r="AU18" s="567"/>
      <c r="AV18" s="567"/>
      <c r="AW18" s="567"/>
      <c r="AX18" s="567"/>
      <c r="AY18" s="567"/>
      <c r="AZ18" s="567"/>
      <c r="BA18" s="567"/>
      <c r="BB18" s="567"/>
      <c r="BC18" s="567"/>
      <c r="BD18" s="567"/>
      <c r="BE18" s="567"/>
      <c r="BF18" s="567"/>
      <c r="BG18" s="567"/>
      <c r="BH18" s="567"/>
      <c r="BI18" s="567"/>
      <c r="BJ18" s="567"/>
      <c r="BK18" s="567"/>
      <c r="BL18" s="567"/>
      <c r="BM18" s="567"/>
      <c r="BN18" s="567"/>
      <c r="BO18" s="567"/>
      <c r="BP18" s="567"/>
      <c r="BQ18" s="567"/>
      <c r="BR18" s="567"/>
      <c r="BS18" s="567"/>
      <c r="BT18" s="567"/>
      <c r="BU18" s="567"/>
      <c r="BV18" s="567"/>
      <c r="BW18" s="567"/>
      <c r="BX18" s="567"/>
      <c r="BY18" s="567"/>
      <c r="BZ18" s="567"/>
      <c r="CA18" s="567"/>
      <c r="CB18" s="567"/>
      <c r="CC18" s="567"/>
      <c r="CD18" s="567"/>
      <c r="CE18" s="567"/>
      <c r="CF18" s="567"/>
      <c r="CG18" s="567"/>
      <c r="CH18" s="567"/>
      <c r="CI18" s="567"/>
      <c r="CJ18" s="567"/>
      <c r="CK18" s="567"/>
      <c r="CL18" s="567"/>
      <c r="CM18" s="567"/>
      <c r="CN18" s="567"/>
      <c r="CO18" s="567"/>
      <c r="CP18" s="567"/>
    </row>
    <row r="19" spans="2:16" ht="15" customHeight="1">
      <c r="B19" s="557" t="s">
        <v>2631</v>
      </c>
      <c r="C19" s="547"/>
      <c r="D19" s="1332" t="s">
        <v>2632</v>
      </c>
      <c r="E19" s="1333"/>
      <c r="F19" s="54">
        <v>526451</v>
      </c>
      <c r="G19" s="579">
        <v>0</v>
      </c>
      <c r="H19" s="579">
        <v>0</v>
      </c>
      <c r="I19" s="579">
        <v>0</v>
      </c>
      <c r="J19" s="579">
        <v>0</v>
      </c>
      <c r="K19" s="580">
        <f>SUM(L19:M19)</f>
        <v>3609</v>
      </c>
      <c r="L19" s="270">
        <v>3609</v>
      </c>
      <c r="M19" s="579">
        <v>0</v>
      </c>
      <c r="N19" s="582">
        <v>522842</v>
      </c>
      <c r="O19" s="579">
        <v>0</v>
      </c>
      <c r="P19" s="567"/>
    </row>
    <row r="20" spans="2:16" s="599" customFormat="1" ht="15" customHeight="1">
      <c r="B20" s="600"/>
      <c r="C20" s="601"/>
      <c r="D20" s="1332" t="s">
        <v>2633</v>
      </c>
      <c r="E20" s="1333"/>
      <c r="F20" s="602">
        <v>64.5</v>
      </c>
      <c r="G20" s="165">
        <v>100</v>
      </c>
      <c r="H20" s="165">
        <v>92.9</v>
      </c>
      <c r="I20" s="165">
        <v>100</v>
      </c>
      <c r="J20" s="165">
        <v>86.8</v>
      </c>
      <c r="K20" s="165">
        <v>83.9</v>
      </c>
      <c r="L20" s="165">
        <v>87.9</v>
      </c>
      <c r="M20" s="165">
        <v>80.4</v>
      </c>
      <c r="N20" s="165">
        <v>57.1</v>
      </c>
      <c r="O20" s="165">
        <v>100</v>
      </c>
      <c r="P20" s="603"/>
    </row>
    <row r="21" spans="2:15" s="603" customFormat="1" ht="9.75" customHeight="1">
      <c r="B21" s="604"/>
      <c r="C21" s="605"/>
      <c r="D21" s="606"/>
      <c r="E21" s="607"/>
      <c r="F21" s="587"/>
      <c r="G21" s="587"/>
      <c r="H21" s="587"/>
      <c r="I21" s="608"/>
      <c r="J21" s="587"/>
      <c r="K21" s="587"/>
      <c r="L21" s="608"/>
      <c r="M21" s="608"/>
      <c r="N21" s="608"/>
      <c r="O21" s="608"/>
    </row>
    <row r="22" spans="2:15" s="595" customFormat="1" ht="15" customHeight="1">
      <c r="B22" s="609" t="s">
        <v>2634</v>
      </c>
      <c r="C22" s="1341" t="s">
        <v>2635</v>
      </c>
      <c r="D22" s="1341"/>
      <c r="E22" s="1342"/>
      <c r="F22" s="610"/>
      <c r="G22" s="610"/>
      <c r="H22" s="610"/>
      <c r="I22" s="610"/>
      <c r="J22" s="610"/>
      <c r="K22" s="610"/>
      <c r="L22" s="610"/>
      <c r="M22" s="610"/>
      <c r="N22" s="610"/>
      <c r="O22" s="610"/>
    </row>
    <row r="23" spans="2:15" s="567" customFormat="1" ht="6.75" customHeight="1">
      <c r="B23" s="611"/>
      <c r="C23" s="605"/>
      <c r="D23" s="605"/>
      <c r="E23" s="612"/>
      <c r="F23" s="613"/>
      <c r="G23" s="613"/>
      <c r="H23" s="613"/>
      <c r="I23" s="613"/>
      <c r="J23" s="613"/>
      <c r="K23" s="613"/>
      <c r="L23" s="613"/>
      <c r="M23" s="613"/>
      <c r="N23" s="613"/>
      <c r="O23" s="613"/>
    </row>
    <row r="24" spans="2:15" ht="12">
      <c r="B24" s="568"/>
      <c r="C24" s="547"/>
      <c r="D24" s="1332" t="s">
        <v>2636</v>
      </c>
      <c r="E24" s="1333"/>
      <c r="F24" s="54">
        <v>11404646</v>
      </c>
      <c r="G24" s="587">
        <v>25467</v>
      </c>
      <c r="H24" s="587">
        <v>1048888</v>
      </c>
      <c r="I24" s="54">
        <v>509380</v>
      </c>
      <c r="J24" s="54">
        <v>539508</v>
      </c>
      <c r="K24" s="587">
        <f>SUM(L24:M24)</f>
        <v>2139485</v>
      </c>
      <c r="L24" s="54">
        <v>1026134</v>
      </c>
      <c r="M24" s="54">
        <v>1113351</v>
      </c>
      <c r="N24" s="54">
        <v>8107506</v>
      </c>
      <c r="O24" s="54">
        <v>83300</v>
      </c>
    </row>
    <row r="25" spans="2:15" ht="12">
      <c r="B25" s="557" t="s">
        <v>2637</v>
      </c>
      <c r="C25" s="547"/>
      <c r="D25" s="1332" t="s">
        <v>2638</v>
      </c>
      <c r="E25" s="1333"/>
      <c r="F25" s="54">
        <v>3543154</v>
      </c>
      <c r="G25" s="579">
        <v>0</v>
      </c>
      <c r="H25" s="587">
        <v>45712</v>
      </c>
      <c r="I25" s="579">
        <v>0</v>
      </c>
      <c r="J25" s="54">
        <v>45712</v>
      </c>
      <c r="K25" s="587">
        <f>SUM(L25:M25)</f>
        <v>384749</v>
      </c>
      <c r="L25" s="54">
        <v>155544</v>
      </c>
      <c r="M25" s="54">
        <v>229205</v>
      </c>
      <c r="N25" s="54">
        <v>3151590</v>
      </c>
      <c r="O25" s="54">
        <v>1103</v>
      </c>
    </row>
    <row r="26" spans="2:15" ht="12">
      <c r="B26" s="568"/>
      <c r="C26" s="547"/>
      <c r="D26" s="1332" t="s">
        <v>2639</v>
      </c>
      <c r="E26" s="1333"/>
      <c r="F26" s="602">
        <v>76.3</v>
      </c>
      <c r="G26" s="602">
        <v>100</v>
      </c>
      <c r="H26" s="602">
        <v>95.8</v>
      </c>
      <c r="I26" s="602">
        <v>100</v>
      </c>
      <c r="J26" s="602">
        <v>92.2</v>
      </c>
      <c r="K26" s="602">
        <v>86.1</v>
      </c>
      <c r="L26" s="602">
        <v>89.9</v>
      </c>
      <c r="M26" s="602">
        <v>82.9</v>
      </c>
      <c r="N26" s="602">
        <v>82</v>
      </c>
      <c r="O26" s="165">
        <v>98.7</v>
      </c>
    </row>
    <row r="27" spans="2:15" ht="7.5" customHeight="1">
      <c r="B27" s="568"/>
      <c r="C27" s="547"/>
      <c r="D27" s="547"/>
      <c r="E27" s="614"/>
      <c r="F27" s="615"/>
      <c r="G27" s="615"/>
      <c r="H27" s="615"/>
      <c r="I27" s="615"/>
      <c r="J27" s="615"/>
      <c r="K27" s="615"/>
      <c r="L27" s="615"/>
      <c r="M27" s="615"/>
      <c r="N27" s="615"/>
      <c r="O27" s="615"/>
    </row>
    <row r="28" spans="2:15" s="589" customFormat="1" ht="12">
      <c r="B28" s="557" t="s">
        <v>2640</v>
      </c>
      <c r="C28" s="1341" t="s">
        <v>2641</v>
      </c>
      <c r="D28" s="1341"/>
      <c r="E28" s="1342"/>
      <c r="F28" s="616"/>
      <c r="G28" s="616"/>
      <c r="H28" s="616"/>
      <c r="I28" s="616"/>
      <c r="J28" s="616"/>
      <c r="K28" s="616"/>
      <c r="L28" s="616"/>
      <c r="M28" s="616"/>
      <c r="N28" s="616"/>
      <c r="O28" s="616"/>
    </row>
    <row r="29" spans="2:15" ht="7.5" customHeight="1">
      <c r="B29" s="568"/>
      <c r="C29" s="547"/>
      <c r="D29" s="547"/>
      <c r="E29" s="614"/>
      <c r="F29" s="615"/>
      <c r="G29" s="615"/>
      <c r="H29" s="615"/>
      <c r="I29" s="615"/>
      <c r="J29" s="615"/>
      <c r="K29" s="615"/>
      <c r="L29" s="615"/>
      <c r="M29" s="615"/>
      <c r="N29" s="615"/>
      <c r="O29" s="615"/>
    </row>
    <row r="30" spans="2:15" ht="12">
      <c r="B30" s="568"/>
      <c r="C30" s="547"/>
      <c r="D30" s="1332" t="s">
        <v>2642</v>
      </c>
      <c r="E30" s="1333"/>
      <c r="F30" s="54">
        <v>8427</v>
      </c>
      <c r="G30" s="615">
        <v>34</v>
      </c>
      <c r="H30" s="587">
        <v>910</v>
      </c>
      <c r="I30" s="615">
        <v>462</v>
      </c>
      <c r="J30" s="615">
        <v>448</v>
      </c>
      <c r="K30" s="587">
        <f aca="true" t="shared" si="0" ref="K30:K35">SUM(L30:M30)</f>
        <v>1719</v>
      </c>
      <c r="L30" s="615">
        <v>825</v>
      </c>
      <c r="M30" s="615">
        <v>894</v>
      </c>
      <c r="N30" s="587">
        <v>5726</v>
      </c>
      <c r="O30" s="615">
        <v>38</v>
      </c>
    </row>
    <row r="31" spans="2:15" ht="12">
      <c r="B31" s="568"/>
      <c r="C31" s="547"/>
      <c r="D31" s="1332" t="s">
        <v>2643</v>
      </c>
      <c r="E31" s="1333"/>
      <c r="F31" s="54">
        <v>162429</v>
      </c>
      <c r="G31" s="54">
        <v>3811</v>
      </c>
      <c r="H31" s="587">
        <v>38305</v>
      </c>
      <c r="I31" s="587">
        <v>23362</v>
      </c>
      <c r="J31" s="54">
        <v>14943</v>
      </c>
      <c r="K31" s="587">
        <f t="shared" si="0"/>
        <v>48577</v>
      </c>
      <c r="L31" s="587">
        <v>26159</v>
      </c>
      <c r="M31" s="587">
        <v>22418</v>
      </c>
      <c r="N31" s="587">
        <v>70095</v>
      </c>
      <c r="O31" s="587">
        <v>1641</v>
      </c>
    </row>
    <row r="32" spans="2:15" ht="19.5" customHeight="1">
      <c r="B32" s="557" t="s">
        <v>2644</v>
      </c>
      <c r="C32" s="547"/>
      <c r="D32" s="1346" t="s">
        <v>2645</v>
      </c>
      <c r="E32" s="578" t="s">
        <v>2646</v>
      </c>
      <c r="F32" s="54">
        <v>146</v>
      </c>
      <c r="G32" s="579">
        <v>0</v>
      </c>
      <c r="H32" s="579">
        <v>0</v>
      </c>
      <c r="I32" s="579">
        <v>0</v>
      </c>
      <c r="J32" s="579">
        <v>0</v>
      </c>
      <c r="K32" s="587">
        <f t="shared" si="0"/>
        <v>3</v>
      </c>
      <c r="L32" s="615">
        <v>2</v>
      </c>
      <c r="M32" s="615">
        <v>1</v>
      </c>
      <c r="N32" s="587">
        <v>143</v>
      </c>
      <c r="O32" s="579">
        <v>0</v>
      </c>
    </row>
    <row r="33" spans="2:15" ht="19.5" customHeight="1">
      <c r="B33" s="568"/>
      <c r="C33" s="547"/>
      <c r="D33" s="1346"/>
      <c r="E33" s="578" t="s">
        <v>2647</v>
      </c>
      <c r="F33" s="54">
        <v>2208</v>
      </c>
      <c r="G33" s="579">
        <v>0</v>
      </c>
      <c r="H33" s="579">
        <v>0</v>
      </c>
      <c r="I33" s="579">
        <v>0</v>
      </c>
      <c r="J33" s="579">
        <v>0</v>
      </c>
      <c r="K33" s="587">
        <f t="shared" si="0"/>
        <v>16</v>
      </c>
      <c r="L33" s="615">
        <v>6</v>
      </c>
      <c r="M33" s="615">
        <v>10</v>
      </c>
      <c r="N33" s="587">
        <v>2192</v>
      </c>
      <c r="O33" s="579">
        <v>0</v>
      </c>
    </row>
    <row r="34" spans="2:15" ht="19.5" customHeight="1">
      <c r="B34" s="557" t="s">
        <v>2648</v>
      </c>
      <c r="C34" s="547"/>
      <c r="D34" s="1346"/>
      <c r="E34" s="578" t="s">
        <v>2649</v>
      </c>
      <c r="F34" s="54">
        <v>8281</v>
      </c>
      <c r="G34" s="615">
        <v>34</v>
      </c>
      <c r="H34" s="587">
        <v>910</v>
      </c>
      <c r="I34" s="615">
        <v>462</v>
      </c>
      <c r="J34" s="615">
        <v>448</v>
      </c>
      <c r="K34" s="587">
        <f t="shared" si="0"/>
        <v>1716</v>
      </c>
      <c r="L34" s="615">
        <v>823</v>
      </c>
      <c r="M34" s="615">
        <v>893</v>
      </c>
      <c r="N34" s="587">
        <v>5583</v>
      </c>
      <c r="O34" s="615">
        <v>38</v>
      </c>
    </row>
    <row r="35" spans="2:15" ht="19.5" customHeight="1">
      <c r="B35" s="568"/>
      <c r="C35" s="547"/>
      <c r="D35" s="1346"/>
      <c r="E35" s="578" t="s">
        <v>2647</v>
      </c>
      <c r="F35" s="54">
        <v>160221</v>
      </c>
      <c r="G35" s="54">
        <v>3811</v>
      </c>
      <c r="H35" s="587">
        <v>38305</v>
      </c>
      <c r="I35" s="587">
        <v>23362</v>
      </c>
      <c r="J35" s="587">
        <v>14943</v>
      </c>
      <c r="K35" s="587">
        <f t="shared" si="0"/>
        <v>48561</v>
      </c>
      <c r="L35" s="587">
        <v>26153</v>
      </c>
      <c r="M35" s="587">
        <v>22408</v>
      </c>
      <c r="N35" s="587">
        <v>67903</v>
      </c>
      <c r="O35" s="587">
        <v>1641</v>
      </c>
    </row>
    <row r="36" spans="2:15" ht="7.5" customHeight="1">
      <c r="B36" s="568"/>
      <c r="C36" s="547"/>
      <c r="D36" s="547"/>
      <c r="E36" s="614"/>
      <c r="F36" s="615"/>
      <c r="G36" s="615"/>
      <c r="H36" s="615"/>
      <c r="I36" s="615"/>
      <c r="J36" s="615"/>
      <c r="K36" s="615"/>
      <c r="L36" s="615"/>
      <c r="M36" s="615"/>
      <c r="N36" s="615"/>
      <c r="O36" s="615"/>
    </row>
    <row r="37" spans="2:15" s="589" customFormat="1" ht="11.25">
      <c r="B37" s="590"/>
      <c r="C37" s="1341" t="s">
        <v>2650</v>
      </c>
      <c r="D37" s="1341"/>
      <c r="E37" s="1342"/>
      <c r="F37" s="616"/>
      <c r="G37" s="616"/>
      <c r="H37" s="616"/>
      <c r="I37" s="616"/>
      <c r="J37" s="616"/>
      <c r="K37" s="616"/>
      <c r="L37" s="616"/>
      <c r="M37" s="616"/>
      <c r="N37" s="616"/>
      <c r="O37" s="616"/>
    </row>
    <row r="38" spans="2:15" ht="12">
      <c r="B38" s="568"/>
      <c r="C38" s="547"/>
      <c r="D38" s="1332" t="s">
        <v>2651</v>
      </c>
      <c r="E38" s="1333"/>
      <c r="F38" s="54">
        <v>111</v>
      </c>
      <c r="G38" s="615">
        <v>10</v>
      </c>
      <c r="H38" s="587">
        <v>53</v>
      </c>
      <c r="I38" s="615">
        <v>33</v>
      </c>
      <c r="J38" s="615">
        <v>20</v>
      </c>
      <c r="K38" s="587">
        <f>SUM(L38:M38)</f>
        <v>29</v>
      </c>
      <c r="L38" s="615">
        <v>20</v>
      </c>
      <c r="M38" s="615">
        <v>9</v>
      </c>
      <c r="N38" s="615">
        <v>19</v>
      </c>
      <c r="O38" s="579">
        <v>0</v>
      </c>
    </row>
    <row r="39" spans="2:15" ht="12">
      <c r="B39" s="568"/>
      <c r="C39" s="547"/>
      <c r="D39" s="1332" t="s">
        <v>2652</v>
      </c>
      <c r="E39" s="1333"/>
      <c r="F39" s="54">
        <v>46406</v>
      </c>
      <c r="G39" s="54">
        <v>4428</v>
      </c>
      <c r="H39" s="587">
        <v>32304</v>
      </c>
      <c r="I39" s="54">
        <v>21731</v>
      </c>
      <c r="J39" s="54">
        <v>10573</v>
      </c>
      <c r="K39" s="54">
        <f>SUM(L39:M39)</f>
        <v>7627</v>
      </c>
      <c r="L39" s="54">
        <v>5627</v>
      </c>
      <c r="M39" s="54">
        <v>2000</v>
      </c>
      <c r="N39" s="54">
        <v>2047</v>
      </c>
      <c r="O39" s="579">
        <v>0</v>
      </c>
    </row>
    <row r="40" spans="2:15" ht="8.25" customHeight="1">
      <c r="B40" s="568"/>
      <c r="C40" s="547"/>
      <c r="D40" s="547"/>
      <c r="E40" s="614"/>
      <c r="F40" s="615"/>
      <c r="G40" s="615"/>
      <c r="H40" s="615"/>
      <c r="I40" s="615"/>
      <c r="J40" s="615"/>
      <c r="K40" s="615"/>
      <c r="L40" s="615"/>
      <c r="M40" s="615"/>
      <c r="N40" s="615"/>
      <c r="O40" s="615"/>
    </row>
    <row r="41" spans="2:15" s="589" customFormat="1" ht="11.25">
      <c r="B41" s="590"/>
      <c r="C41" s="1341" t="s">
        <v>2219</v>
      </c>
      <c r="D41" s="1341"/>
      <c r="E41" s="1342"/>
      <c r="F41" s="616"/>
      <c r="G41" s="616"/>
      <c r="H41" s="616"/>
      <c r="I41" s="616"/>
      <c r="J41" s="616"/>
      <c r="K41" s="616"/>
      <c r="L41" s="616"/>
      <c r="M41" s="616"/>
      <c r="N41" s="616"/>
      <c r="O41" s="616"/>
    </row>
    <row r="42" spans="2:15" ht="12">
      <c r="B42" s="568"/>
      <c r="C42" s="547"/>
      <c r="D42" s="1332" t="s">
        <v>2651</v>
      </c>
      <c r="E42" s="1333"/>
      <c r="F42" s="54">
        <v>5</v>
      </c>
      <c r="G42" s="579">
        <v>0</v>
      </c>
      <c r="H42" s="579">
        <v>0</v>
      </c>
      <c r="I42" s="579">
        <v>0</v>
      </c>
      <c r="J42" s="579">
        <v>0</v>
      </c>
      <c r="K42" s="579">
        <v>0</v>
      </c>
      <c r="L42" s="579">
        <v>0</v>
      </c>
      <c r="M42" s="579">
        <v>0</v>
      </c>
      <c r="N42" s="615">
        <v>5</v>
      </c>
      <c r="O42" s="579">
        <v>0</v>
      </c>
    </row>
    <row r="43" spans="2:15" ht="12">
      <c r="B43" s="568"/>
      <c r="C43" s="547"/>
      <c r="D43" s="1332" t="s">
        <v>2652</v>
      </c>
      <c r="E43" s="1333"/>
      <c r="F43" s="54">
        <v>634</v>
      </c>
      <c r="G43" s="579">
        <v>0</v>
      </c>
      <c r="H43" s="579">
        <v>0</v>
      </c>
      <c r="I43" s="579">
        <v>0</v>
      </c>
      <c r="J43" s="579">
        <v>0</v>
      </c>
      <c r="K43" s="579">
        <v>0</v>
      </c>
      <c r="L43" s="579">
        <v>0</v>
      </c>
      <c r="M43" s="579">
        <v>0</v>
      </c>
      <c r="N43" s="615">
        <v>634</v>
      </c>
      <c r="O43" s="579">
        <v>0</v>
      </c>
    </row>
    <row r="44" spans="2:15" ht="9" customHeight="1">
      <c r="B44" s="568"/>
      <c r="C44" s="547"/>
      <c r="D44" s="547"/>
      <c r="E44" s="614"/>
      <c r="F44" s="615"/>
      <c r="G44" s="615"/>
      <c r="H44" s="615"/>
      <c r="I44" s="615"/>
      <c r="J44" s="615"/>
      <c r="K44" s="615"/>
      <c r="L44" s="615"/>
      <c r="M44" s="615"/>
      <c r="N44" s="615"/>
      <c r="O44" s="615"/>
    </row>
    <row r="45" spans="2:15" s="589" customFormat="1" ht="11.25">
      <c r="B45" s="590"/>
      <c r="C45" s="1341" t="s">
        <v>2220</v>
      </c>
      <c r="D45" s="1341"/>
      <c r="E45" s="1342"/>
      <c r="F45" s="616"/>
      <c r="G45" s="616"/>
      <c r="H45" s="616"/>
      <c r="I45" s="616"/>
      <c r="J45" s="616"/>
      <c r="K45" s="616"/>
      <c r="L45" s="616"/>
      <c r="M45" s="616"/>
      <c r="N45" s="616"/>
      <c r="O45" s="616"/>
    </row>
    <row r="46" spans="2:15" ht="12">
      <c r="B46" s="568"/>
      <c r="C46" s="547"/>
      <c r="D46" s="1332" t="s">
        <v>572</v>
      </c>
      <c r="E46" s="1333"/>
      <c r="F46" s="54">
        <v>165</v>
      </c>
      <c r="G46" s="615">
        <v>2</v>
      </c>
      <c r="H46" s="587">
        <v>46</v>
      </c>
      <c r="I46" s="615">
        <v>36</v>
      </c>
      <c r="J46" s="615">
        <v>10</v>
      </c>
      <c r="K46" s="587">
        <f>SUM(L46:M46)</f>
        <v>45</v>
      </c>
      <c r="L46" s="615">
        <v>29</v>
      </c>
      <c r="M46" s="615">
        <v>16</v>
      </c>
      <c r="N46" s="615">
        <v>71</v>
      </c>
      <c r="O46" s="615">
        <v>1</v>
      </c>
    </row>
    <row r="47" spans="2:15" ht="12">
      <c r="B47" s="568"/>
      <c r="C47" s="547"/>
      <c r="D47" s="1332" t="s">
        <v>1360</v>
      </c>
      <c r="E47" s="1333"/>
      <c r="F47" s="54">
        <v>434</v>
      </c>
      <c r="G47" s="579">
        <v>0</v>
      </c>
      <c r="H47" s="587">
        <v>6</v>
      </c>
      <c r="I47" s="579">
        <v>0</v>
      </c>
      <c r="J47" s="615">
        <v>6</v>
      </c>
      <c r="K47" s="587">
        <f>SUM(L47:M47)</f>
        <v>73</v>
      </c>
      <c r="L47" s="615">
        <v>23</v>
      </c>
      <c r="M47" s="615">
        <v>50</v>
      </c>
      <c r="N47" s="615">
        <v>353</v>
      </c>
      <c r="O47" s="615">
        <v>2</v>
      </c>
    </row>
    <row r="48" spans="2:15" ht="8.25" customHeight="1">
      <c r="B48" s="568"/>
      <c r="C48" s="547"/>
      <c r="D48" s="547"/>
      <c r="E48" s="614"/>
      <c r="F48" s="615"/>
      <c r="G48" s="615"/>
      <c r="H48" s="615"/>
      <c r="I48" s="615"/>
      <c r="J48" s="615"/>
      <c r="K48" s="615"/>
      <c r="L48" s="615"/>
      <c r="M48" s="615"/>
      <c r="N48" s="615"/>
      <c r="O48" s="615"/>
    </row>
    <row r="49" spans="2:15" s="589" customFormat="1" ht="11.25">
      <c r="B49" s="590"/>
      <c r="C49" s="1341" t="s">
        <v>1361</v>
      </c>
      <c r="D49" s="1341"/>
      <c r="E49" s="1342"/>
      <c r="F49" s="616"/>
      <c r="G49" s="616"/>
      <c r="H49" s="616"/>
      <c r="I49" s="616"/>
      <c r="J49" s="616"/>
      <c r="K49" s="616"/>
      <c r="L49" s="616"/>
      <c r="M49" s="616"/>
      <c r="N49" s="616"/>
      <c r="O49" s="616"/>
    </row>
    <row r="50" spans="2:15" ht="12">
      <c r="B50" s="568"/>
      <c r="C50" s="547"/>
      <c r="D50" s="1332" t="s">
        <v>1362</v>
      </c>
      <c r="E50" s="1333"/>
      <c r="F50" s="54">
        <v>72</v>
      </c>
      <c r="G50" s="579">
        <v>0</v>
      </c>
      <c r="H50" s="587">
        <v>59</v>
      </c>
      <c r="I50" s="615">
        <v>51</v>
      </c>
      <c r="J50" s="615">
        <v>8</v>
      </c>
      <c r="K50" s="587">
        <f>SUM(L50:M50)</f>
        <v>10</v>
      </c>
      <c r="L50" s="615">
        <v>3</v>
      </c>
      <c r="M50" s="615">
        <v>7</v>
      </c>
      <c r="N50" s="615">
        <v>3</v>
      </c>
      <c r="O50" s="579">
        <v>0</v>
      </c>
    </row>
    <row r="51" spans="2:15" ht="12">
      <c r="B51" s="568"/>
      <c r="C51" s="547"/>
      <c r="D51" s="1332" t="s">
        <v>1363</v>
      </c>
      <c r="E51" s="1333"/>
      <c r="F51" s="54">
        <v>43</v>
      </c>
      <c r="G51" s="586">
        <v>0</v>
      </c>
      <c r="H51" s="587">
        <v>30</v>
      </c>
      <c r="I51" s="615">
        <v>25</v>
      </c>
      <c r="J51" s="615">
        <v>5</v>
      </c>
      <c r="K51" s="587">
        <f>SUM(L51:M51)</f>
        <v>7</v>
      </c>
      <c r="L51" s="615">
        <v>3</v>
      </c>
      <c r="M51" s="587">
        <v>4</v>
      </c>
      <c r="N51" s="615">
        <v>6</v>
      </c>
      <c r="O51" s="579">
        <v>0</v>
      </c>
    </row>
    <row r="52" spans="2:15" ht="8.25" customHeight="1" thickBot="1">
      <c r="B52" s="617"/>
      <c r="C52" s="618"/>
      <c r="D52" s="618"/>
      <c r="E52" s="618"/>
      <c r="F52" s="619"/>
      <c r="G52" s="619"/>
      <c r="H52" s="619"/>
      <c r="I52" s="619"/>
      <c r="J52" s="619"/>
      <c r="K52" s="619"/>
      <c r="L52" s="619"/>
      <c r="M52" s="619"/>
      <c r="N52" s="619"/>
      <c r="O52" s="620"/>
    </row>
    <row r="53" ht="12">
      <c r="B53" s="545" t="s">
        <v>1364</v>
      </c>
    </row>
    <row r="54" ht="12">
      <c r="B54" s="545" t="s">
        <v>1365</v>
      </c>
    </row>
    <row r="58" ht="12">
      <c r="H58" s="621"/>
    </row>
  </sheetData>
  <mergeCells count="35">
    <mergeCell ref="B11:E11"/>
    <mergeCell ref="H5:J5"/>
    <mergeCell ref="K5:M5"/>
    <mergeCell ref="C14:E14"/>
    <mergeCell ref="C15:E15"/>
    <mergeCell ref="D17:E17"/>
    <mergeCell ref="B12:E12"/>
    <mergeCell ref="D18:E18"/>
    <mergeCell ref="D19:E19"/>
    <mergeCell ref="D20:E20"/>
    <mergeCell ref="C22:E22"/>
    <mergeCell ref="D24:E24"/>
    <mergeCell ref="D25:E25"/>
    <mergeCell ref="D26:E26"/>
    <mergeCell ref="C28:E28"/>
    <mergeCell ref="D30:E30"/>
    <mergeCell ref="D31:E31"/>
    <mergeCell ref="C37:E37"/>
    <mergeCell ref="D38:E38"/>
    <mergeCell ref="D32:D35"/>
    <mergeCell ref="C49:E49"/>
    <mergeCell ref="D39:E39"/>
    <mergeCell ref="C41:E41"/>
    <mergeCell ref="D42:E42"/>
    <mergeCell ref="D43:E43"/>
    <mergeCell ref="D50:E50"/>
    <mergeCell ref="D51:E51"/>
    <mergeCell ref="G4:G6"/>
    <mergeCell ref="B5:E5"/>
    <mergeCell ref="B8:E8"/>
    <mergeCell ref="B9:E9"/>
    <mergeCell ref="B10:E10"/>
    <mergeCell ref="C45:E45"/>
    <mergeCell ref="D46:E46"/>
    <mergeCell ref="D47:E47"/>
  </mergeCells>
  <printOptions/>
  <pageMargins left="0.75" right="0.75" top="1" bottom="1" header="0.512" footer="0.512"/>
  <pageSetup orientation="portrait" paperSize="8" r:id="rId2"/>
  <drawing r:id="rId1"/>
</worksheet>
</file>

<file path=xl/worksheets/sheet18.xml><?xml version="1.0" encoding="utf-8"?>
<worksheet xmlns="http://schemas.openxmlformats.org/spreadsheetml/2006/main" xmlns:r="http://schemas.openxmlformats.org/officeDocument/2006/relationships">
  <dimension ref="B2:L22"/>
  <sheetViews>
    <sheetView workbookViewId="0" topLeftCell="A1">
      <selection activeCell="A1" sqref="A1"/>
    </sheetView>
  </sheetViews>
  <sheetFormatPr defaultColWidth="9.00390625" defaultRowHeight="13.5"/>
  <cols>
    <col min="1" max="3" width="2.625" style="92" customWidth="1"/>
    <col min="4" max="4" width="19.625" style="92" customWidth="1"/>
    <col min="5" max="7" width="13.125" style="92" customWidth="1"/>
    <col min="8" max="8" width="2.625" style="92" customWidth="1"/>
    <col min="9" max="9" width="19.625" style="92" customWidth="1"/>
    <col min="10" max="12" width="13.125" style="92" customWidth="1"/>
    <col min="13" max="16384" width="9.00390625" style="92" customWidth="1"/>
  </cols>
  <sheetData>
    <row r="2" ht="14.25">
      <c r="B2" s="622" t="s">
        <v>1394</v>
      </c>
    </row>
    <row r="3" spans="9:12" ht="12.75" thickBot="1">
      <c r="I3" s="623"/>
      <c r="J3" s="623"/>
      <c r="L3" s="623" t="s">
        <v>1367</v>
      </c>
    </row>
    <row r="4" spans="2:12" ht="24" customHeight="1" thickTop="1">
      <c r="B4" s="1357" t="s">
        <v>1369</v>
      </c>
      <c r="C4" s="1358"/>
      <c r="D4" s="1355"/>
      <c r="E4" s="625" t="s">
        <v>1370</v>
      </c>
      <c r="F4" s="47" t="s">
        <v>1371</v>
      </c>
      <c r="G4" s="624" t="s">
        <v>1372</v>
      </c>
      <c r="H4" s="1354" t="s">
        <v>1369</v>
      </c>
      <c r="I4" s="1355"/>
      <c r="J4" s="625" t="s">
        <v>1370</v>
      </c>
      <c r="K4" s="47" t="s">
        <v>1371</v>
      </c>
      <c r="L4" s="47" t="s">
        <v>1372</v>
      </c>
    </row>
    <row r="5" spans="2:12" ht="16.5" customHeight="1">
      <c r="B5" s="626"/>
      <c r="C5" s="148"/>
      <c r="D5" s="58"/>
      <c r="E5" s="416"/>
      <c r="F5" s="53"/>
      <c r="G5" s="627"/>
      <c r="H5" s="628"/>
      <c r="I5" s="58"/>
      <c r="J5" s="416"/>
      <c r="K5" s="53"/>
      <c r="L5" s="53"/>
    </row>
    <row r="6" spans="2:12" s="157" customFormat="1" ht="15" customHeight="1">
      <c r="B6" s="1359" t="s">
        <v>822</v>
      </c>
      <c r="C6" s="1360"/>
      <c r="D6" s="1351"/>
      <c r="E6" s="629">
        <v>5690655</v>
      </c>
      <c r="F6" s="60">
        <v>6194511</v>
      </c>
      <c r="G6" s="111">
        <v>6324640</v>
      </c>
      <c r="H6" s="1356" t="s">
        <v>1373</v>
      </c>
      <c r="I6" s="1351"/>
      <c r="J6" s="629">
        <f>SUM(J9+J11+J13+J15+J17+J19)</f>
        <v>1770069</v>
      </c>
      <c r="K6" s="60">
        <f>SUM(K9+K11+K13+K15+K17+K19)</f>
        <v>1891708</v>
      </c>
      <c r="L6" s="60">
        <f>SUM(L9+L11+L13+L15+L17+L19)</f>
        <v>1959322</v>
      </c>
    </row>
    <row r="7" spans="2:12" s="157" customFormat="1" ht="15" customHeight="1">
      <c r="B7" s="111"/>
      <c r="C7" s="629"/>
      <c r="D7" s="630"/>
      <c r="E7" s="629"/>
      <c r="F7" s="60"/>
      <c r="G7" s="111"/>
      <c r="H7" s="631"/>
      <c r="I7" s="632"/>
      <c r="J7" s="629"/>
      <c r="K7" s="60"/>
      <c r="L7" s="60"/>
    </row>
    <row r="8" spans="2:12" s="157" customFormat="1" ht="15" customHeight="1">
      <c r="B8" s="1359" t="s">
        <v>1374</v>
      </c>
      <c r="C8" s="1360"/>
      <c r="D8" s="1351"/>
      <c r="E8" s="629">
        <v>3920586</v>
      </c>
      <c r="F8" s="60">
        <v>4302803</v>
      </c>
      <c r="G8" s="111">
        <v>4365318</v>
      </c>
      <c r="H8" s="631"/>
      <c r="I8" s="632"/>
      <c r="J8" s="629"/>
      <c r="K8" s="60"/>
      <c r="L8" s="60"/>
    </row>
    <row r="9" spans="2:12" s="41" customFormat="1" ht="15" customHeight="1">
      <c r="B9" s="585"/>
      <c r="C9" s="1350" t="s">
        <v>1375</v>
      </c>
      <c r="D9" s="1351"/>
      <c r="E9" s="46">
        <v>904159</v>
      </c>
      <c r="F9" s="54">
        <v>1020634</v>
      </c>
      <c r="G9" s="585">
        <v>1062655</v>
      </c>
      <c r="H9" s="633"/>
      <c r="I9" s="58" t="s">
        <v>1376</v>
      </c>
      <c r="J9" s="46">
        <v>4288</v>
      </c>
      <c r="K9" s="54">
        <v>4271</v>
      </c>
      <c r="L9" s="54">
        <v>4302</v>
      </c>
    </row>
    <row r="10" spans="2:12" s="41" customFormat="1" ht="15" customHeight="1">
      <c r="B10" s="585"/>
      <c r="C10" s="1350" t="s">
        <v>1377</v>
      </c>
      <c r="D10" s="1351"/>
      <c r="E10" s="46">
        <v>1131318</v>
      </c>
      <c r="F10" s="54">
        <v>1239988</v>
      </c>
      <c r="G10" s="585">
        <v>1237725</v>
      </c>
      <c r="H10" s="633"/>
      <c r="I10" s="59"/>
      <c r="J10" s="46"/>
      <c r="K10" s="54"/>
      <c r="L10" s="54"/>
    </row>
    <row r="11" spans="2:12" s="41" customFormat="1" ht="15" customHeight="1">
      <c r="B11" s="585"/>
      <c r="C11" s="46"/>
      <c r="D11" s="58" t="s">
        <v>1378</v>
      </c>
      <c r="E11" s="46">
        <v>339607</v>
      </c>
      <c r="F11" s="54">
        <v>386207</v>
      </c>
      <c r="G11" s="585">
        <v>371028</v>
      </c>
      <c r="H11" s="633"/>
      <c r="I11" s="58" t="s">
        <v>1379</v>
      </c>
      <c r="J11" s="46">
        <v>1397510</v>
      </c>
      <c r="K11" s="54">
        <v>1493894</v>
      </c>
      <c r="L11" s="54">
        <v>1538079</v>
      </c>
    </row>
    <row r="12" spans="2:12" s="41" customFormat="1" ht="15" customHeight="1">
      <c r="B12" s="585"/>
      <c r="C12" s="46"/>
      <c r="D12" s="58" t="s">
        <v>1380</v>
      </c>
      <c r="E12" s="46">
        <v>791711</v>
      </c>
      <c r="F12" s="54">
        <v>853781</v>
      </c>
      <c r="G12" s="585">
        <v>866707</v>
      </c>
      <c r="H12" s="633"/>
      <c r="I12" s="59"/>
      <c r="J12" s="46"/>
      <c r="K12" s="54"/>
      <c r="L12" s="54"/>
    </row>
    <row r="13" spans="2:12" s="41" customFormat="1" ht="15" customHeight="1">
      <c r="B13" s="585"/>
      <c r="C13" s="1350" t="s">
        <v>1381</v>
      </c>
      <c r="D13" s="1351"/>
      <c r="E13" s="46">
        <v>1675881</v>
      </c>
      <c r="F13" s="54">
        <v>1813380</v>
      </c>
      <c r="G13" s="585">
        <v>1856973</v>
      </c>
      <c r="H13" s="633"/>
      <c r="I13" s="58" t="s">
        <v>1382</v>
      </c>
      <c r="J13" s="46">
        <v>289990</v>
      </c>
      <c r="K13" s="54">
        <v>307366</v>
      </c>
      <c r="L13" s="54">
        <v>321239</v>
      </c>
    </row>
    <row r="14" spans="2:12" s="41" customFormat="1" ht="15" customHeight="1">
      <c r="B14" s="585"/>
      <c r="C14" s="46"/>
      <c r="D14" s="58" t="s">
        <v>1383</v>
      </c>
      <c r="E14" s="46">
        <v>1472981</v>
      </c>
      <c r="F14" s="54">
        <v>1601830</v>
      </c>
      <c r="G14" s="585">
        <v>1715124</v>
      </c>
      <c r="H14" s="633"/>
      <c r="I14" s="59"/>
      <c r="J14" s="46"/>
      <c r="K14" s="54"/>
      <c r="L14" s="54"/>
    </row>
    <row r="15" spans="2:12" s="41" customFormat="1" ht="15" customHeight="1">
      <c r="B15" s="585"/>
      <c r="C15" s="46"/>
      <c r="D15" s="634" t="s">
        <v>1384</v>
      </c>
      <c r="E15" s="46">
        <v>202900</v>
      </c>
      <c r="F15" s="54">
        <v>211550</v>
      </c>
      <c r="G15" s="585">
        <v>141849</v>
      </c>
      <c r="H15" s="633"/>
      <c r="I15" s="58" t="s">
        <v>1385</v>
      </c>
      <c r="J15" s="46">
        <v>11687</v>
      </c>
      <c r="K15" s="54">
        <v>12404</v>
      </c>
      <c r="L15" s="54">
        <v>12331</v>
      </c>
    </row>
    <row r="16" spans="2:12" s="41" customFormat="1" ht="15" customHeight="1">
      <c r="B16" s="585"/>
      <c r="C16" s="1350" t="s">
        <v>1386</v>
      </c>
      <c r="D16" s="1351"/>
      <c r="E16" s="46">
        <v>12040</v>
      </c>
      <c r="F16" s="54">
        <v>13857</v>
      </c>
      <c r="G16" s="585">
        <v>12407</v>
      </c>
      <c r="H16" s="633"/>
      <c r="I16" s="59"/>
      <c r="J16" s="46"/>
      <c r="K16" s="54"/>
      <c r="L16" s="54"/>
    </row>
    <row r="17" spans="2:12" s="41" customFormat="1" ht="15" customHeight="1">
      <c r="B17" s="585"/>
      <c r="C17" s="1350" t="s">
        <v>1387</v>
      </c>
      <c r="D17" s="1351"/>
      <c r="E17" s="46">
        <v>116198</v>
      </c>
      <c r="F17" s="54">
        <v>108421</v>
      </c>
      <c r="G17" s="585">
        <v>109589</v>
      </c>
      <c r="H17" s="633"/>
      <c r="I17" s="58" t="s">
        <v>1388</v>
      </c>
      <c r="J17" s="46">
        <v>59607</v>
      </c>
      <c r="K17" s="54">
        <v>61712</v>
      </c>
      <c r="L17" s="54">
        <v>64190</v>
      </c>
    </row>
    <row r="18" spans="2:12" s="41" customFormat="1" ht="15" customHeight="1">
      <c r="B18" s="585"/>
      <c r="C18" s="1350" t="s">
        <v>1389</v>
      </c>
      <c r="D18" s="1351"/>
      <c r="E18" s="46">
        <v>58825</v>
      </c>
      <c r="F18" s="54">
        <v>83819</v>
      </c>
      <c r="G18" s="585">
        <v>59493</v>
      </c>
      <c r="H18" s="633"/>
      <c r="I18" s="59"/>
      <c r="J18" s="46"/>
      <c r="K18" s="54"/>
      <c r="L18" s="54"/>
    </row>
    <row r="19" spans="2:12" s="41" customFormat="1" ht="15" customHeight="1">
      <c r="B19" s="585"/>
      <c r="C19" s="1350" t="s">
        <v>1390</v>
      </c>
      <c r="D19" s="1351"/>
      <c r="E19" s="46">
        <v>194</v>
      </c>
      <c r="F19" s="54">
        <v>131</v>
      </c>
      <c r="G19" s="585">
        <v>128</v>
      </c>
      <c r="H19" s="633"/>
      <c r="I19" s="58" t="s">
        <v>1391</v>
      </c>
      <c r="J19" s="46">
        <v>6987</v>
      </c>
      <c r="K19" s="54">
        <v>12061</v>
      </c>
      <c r="L19" s="54">
        <v>19181</v>
      </c>
    </row>
    <row r="20" spans="2:12" s="41" customFormat="1" ht="15" customHeight="1">
      <c r="B20" s="585"/>
      <c r="C20" s="1350" t="s">
        <v>1392</v>
      </c>
      <c r="D20" s="1351"/>
      <c r="E20" s="46">
        <v>10082</v>
      </c>
      <c r="F20" s="54">
        <v>10623</v>
      </c>
      <c r="G20" s="585">
        <v>11389</v>
      </c>
      <c r="H20" s="633"/>
      <c r="I20" s="59"/>
      <c r="J20" s="46"/>
      <c r="K20" s="54"/>
      <c r="L20" s="54"/>
    </row>
    <row r="21" spans="2:12" s="41" customFormat="1" ht="15" customHeight="1" thickBot="1">
      <c r="B21" s="635"/>
      <c r="C21" s="1352" t="s">
        <v>1393</v>
      </c>
      <c r="D21" s="1353"/>
      <c r="E21" s="636">
        <v>11889</v>
      </c>
      <c r="F21" s="168">
        <v>11950</v>
      </c>
      <c r="G21" s="635">
        <v>14959</v>
      </c>
      <c r="H21" s="637"/>
      <c r="I21" s="636"/>
      <c r="J21" s="638"/>
      <c r="K21" s="168"/>
      <c r="L21" s="168"/>
    </row>
    <row r="22" ht="12">
      <c r="D22" s="92" t="s">
        <v>1368</v>
      </c>
    </row>
  </sheetData>
  <mergeCells count="14">
    <mergeCell ref="H4:I4"/>
    <mergeCell ref="H6:I6"/>
    <mergeCell ref="C18:D18"/>
    <mergeCell ref="C19:D19"/>
    <mergeCell ref="B4:D4"/>
    <mergeCell ref="B6:D6"/>
    <mergeCell ref="B8:D8"/>
    <mergeCell ref="C9:D9"/>
    <mergeCell ref="C20:D20"/>
    <mergeCell ref="C21:D21"/>
    <mergeCell ref="C10:D10"/>
    <mergeCell ref="C13:D13"/>
    <mergeCell ref="C16:D16"/>
    <mergeCell ref="C17:D17"/>
  </mergeCells>
  <printOptions/>
  <pageMargins left="0.75" right="0.75" top="1" bottom="1" header="0.512" footer="0.512"/>
  <pageSetup orientation="portrait" paperSize="9"/>
</worksheet>
</file>

<file path=xl/worksheets/sheet19.xml><?xml version="1.0" encoding="utf-8"?>
<worksheet xmlns="http://schemas.openxmlformats.org/spreadsheetml/2006/main" xmlns:r="http://schemas.openxmlformats.org/officeDocument/2006/relationships">
  <dimension ref="B2:M76"/>
  <sheetViews>
    <sheetView workbookViewId="0" topLeftCell="A1">
      <selection activeCell="A1" sqref="A1"/>
    </sheetView>
  </sheetViews>
  <sheetFormatPr defaultColWidth="9.00390625" defaultRowHeight="13.5"/>
  <cols>
    <col min="1" max="1" width="2.625" style="639" customWidth="1"/>
    <col min="2" max="2" width="3.25390625" style="639" customWidth="1"/>
    <col min="3" max="3" width="15.875" style="639" customWidth="1"/>
    <col min="4" max="5" width="11.625" style="639" customWidth="1"/>
    <col min="6" max="6" width="7.375" style="639" customWidth="1"/>
    <col min="7" max="7" width="11.625" style="639" customWidth="1"/>
    <col min="8" max="8" width="7.375" style="639" customWidth="1"/>
    <col min="9" max="9" width="11.625" style="639" customWidth="1"/>
    <col min="10" max="10" width="10.625" style="639" customWidth="1"/>
    <col min="11" max="16384" width="9.00390625" style="639" customWidth="1"/>
  </cols>
  <sheetData>
    <row r="1" ht="12" customHeight="1"/>
    <row r="2" spans="2:10" ht="14.25">
      <c r="B2" s="42" t="s">
        <v>1422</v>
      </c>
      <c r="D2" s="41"/>
      <c r="E2" s="41"/>
      <c r="F2" s="41"/>
      <c r="G2" s="41"/>
      <c r="H2" s="41"/>
      <c r="I2" s="41"/>
      <c r="J2" s="41"/>
    </row>
    <row r="3" spans="2:10" ht="12" customHeight="1">
      <c r="B3" s="42"/>
      <c r="D3" s="41"/>
      <c r="E3" s="41"/>
      <c r="F3" s="41"/>
      <c r="G3" s="41"/>
      <c r="H3" s="41"/>
      <c r="I3" s="41"/>
      <c r="J3" s="41"/>
    </row>
    <row r="4" spans="2:10" ht="15" customHeight="1" thickBot="1">
      <c r="B4" s="41" t="s">
        <v>1395</v>
      </c>
      <c r="D4" s="41"/>
      <c r="E4" s="41"/>
      <c r="F4" s="41"/>
      <c r="G4" s="41" t="s">
        <v>1396</v>
      </c>
      <c r="I4" s="41"/>
      <c r="J4" s="41"/>
    </row>
    <row r="5" spans="2:10" ht="12.75" customHeight="1" thickTop="1">
      <c r="B5" s="1364" t="s">
        <v>1397</v>
      </c>
      <c r="C5" s="1365"/>
      <c r="D5" s="1361" t="s">
        <v>1398</v>
      </c>
      <c r="E5" s="1361" t="s">
        <v>1399</v>
      </c>
      <c r="F5" s="1361" t="s">
        <v>1400</v>
      </c>
      <c r="G5" s="1368" t="s">
        <v>1401</v>
      </c>
      <c r="H5" s="1361" t="s">
        <v>1402</v>
      </c>
      <c r="I5" s="1368" t="s">
        <v>1403</v>
      </c>
      <c r="J5" s="1361" t="s">
        <v>1404</v>
      </c>
    </row>
    <row r="6" spans="2:10" ht="25.5" customHeight="1">
      <c r="B6" s="1366"/>
      <c r="C6" s="1367"/>
      <c r="D6" s="1362"/>
      <c r="E6" s="1362"/>
      <c r="F6" s="1363"/>
      <c r="G6" s="1369"/>
      <c r="H6" s="1363"/>
      <c r="I6" s="1369"/>
      <c r="J6" s="1363"/>
    </row>
    <row r="7" spans="2:11" ht="15" customHeight="1">
      <c r="B7" s="1370" t="s">
        <v>1405</v>
      </c>
      <c r="C7" s="1371"/>
      <c r="D7" s="642">
        <v>1252064</v>
      </c>
      <c r="E7" s="643">
        <v>1242413</v>
      </c>
      <c r="F7" s="644">
        <v>99.2</v>
      </c>
      <c r="G7" s="642">
        <v>1323314</v>
      </c>
      <c r="H7" s="645">
        <v>105.7</v>
      </c>
      <c r="I7" s="642">
        <v>1185840</v>
      </c>
      <c r="J7" s="644">
        <v>94.7</v>
      </c>
      <c r="K7" s="646"/>
    </row>
    <row r="8" spans="2:11" ht="15" customHeight="1">
      <c r="B8" s="640"/>
      <c r="C8" s="641"/>
      <c r="D8" s="61"/>
      <c r="E8" s="647"/>
      <c r="F8" s="648"/>
      <c r="G8" s="61"/>
      <c r="H8" s="649"/>
      <c r="I8" s="61"/>
      <c r="J8" s="648"/>
      <c r="K8" s="646"/>
    </row>
    <row r="9" spans="2:11" s="650" customFormat="1" ht="15" customHeight="1">
      <c r="B9" s="651"/>
      <c r="C9" s="652" t="s">
        <v>1406</v>
      </c>
      <c r="D9" s="52">
        <v>1252084</v>
      </c>
      <c r="E9" s="653">
        <v>1243973</v>
      </c>
      <c r="F9" s="654">
        <v>99.4</v>
      </c>
      <c r="G9" s="52">
        <v>1320374</v>
      </c>
      <c r="H9" s="655">
        <v>105.5</v>
      </c>
      <c r="I9" s="52">
        <v>1190734</v>
      </c>
      <c r="J9" s="654">
        <v>95.1</v>
      </c>
      <c r="K9" s="656"/>
    </row>
    <row r="10" spans="2:11" ht="15" customHeight="1">
      <c r="B10" s="657"/>
      <c r="C10" s="658"/>
      <c r="D10" s="61"/>
      <c r="E10" s="647"/>
      <c r="F10" s="648"/>
      <c r="G10" s="61"/>
      <c r="H10" s="649"/>
      <c r="I10" s="61"/>
      <c r="J10" s="648"/>
      <c r="K10" s="646"/>
    </row>
    <row r="11" spans="2:10" s="650" customFormat="1" ht="15" customHeight="1">
      <c r="B11" s="1299" t="s">
        <v>1407</v>
      </c>
      <c r="C11" s="1372"/>
      <c r="D11" s="660">
        <f>SUM(D12:D16)</f>
        <v>377789</v>
      </c>
      <c r="E11" s="660">
        <f>SUM(E12:E16)</f>
        <v>376435</v>
      </c>
      <c r="F11" s="661">
        <v>99.6</v>
      </c>
      <c r="G11" s="660">
        <f>SUM(G12:G16)</f>
        <v>402176</v>
      </c>
      <c r="H11" s="661">
        <v>10.5</v>
      </c>
      <c r="I11" s="660">
        <f>SUM(I12:I16)</f>
        <v>367996</v>
      </c>
      <c r="J11" s="661">
        <v>97.4</v>
      </c>
    </row>
    <row r="12" spans="2:13" ht="15" customHeight="1">
      <c r="B12" s="657"/>
      <c r="C12" s="662" t="s">
        <v>746</v>
      </c>
      <c r="D12" s="61">
        <v>251861</v>
      </c>
      <c r="E12" s="61">
        <v>251375</v>
      </c>
      <c r="F12" s="648">
        <v>99.8</v>
      </c>
      <c r="G12" s="61">
        <v>272035</v>
      </c>
      <c r="H12" s="663">
        <v>108</v>
      </c>
      <c r="I12" s="664">
        <v>247364</v>
      </c>
      <c r="J12" s="648">
        <v>98.2</v>
      </c>
      <c r="K12" s="665"/>
      <c r="L12" s="646"/>
      <c r="M12" s="646"/>
    </row>
    <row r="13" spans="2:13" ht="15" customHeight="1">
      <c r="B13" s="657"/>
      <c r="C13" s="662" t="s">
        <v>752</v>
      </c>
      <c r="D13" s="61">
        <v>38123</v>
      </c>
      <c r="E13" s="61">
        <v>37627</v>
      </c>
      <c r="F13" s="648">
        <v>98.7</v>
      </c>
      <c r="G13" s="61">
        <v>38900</v>
      </c>
      <c r="H13" s="663">
        <v>102</v>
      </c>
      <c r="I13" s="664">
        <v>35524</v>
      </c>
      <c r="J13" s="648">
        <v>93.2</v>
      </c>
      <c r="K13" s="665"/>
      <c r="L13" s="665"/>
      <c r="M13" s="646"/>
    </row>
    <row r="14" spans="2:13" ht="15" customHeight="1">
      <c r="B14" s="657"/>
      <c r="C14" s="662" t="s">
        <v>755</v>
      </c>
      <c r="D14" s="61">
        <v>60169</v>
      </c>
      <c r="E14" s="61">
        <v>59815</v>
      </c>
      <c r="F14" s="648">
        <v>99.4</v>
      </c>
      <c r="G14" s="61">
        <v>61080</v>
      </c>
      <c r="H14" s="663">
        <v>101.5</v>
      </c>
      <c r="I14" s="664">
        <v>58265</v>
      </c>
      <c r="J14" s="648">
        <v>96.8</v>
      </c>
      <c r="K14" s="665"/>
      <c r="L14" s="665"/>
      <c r="M14" s="646"/>
    </row>
    <row r="15" spans="2:13" ht="15" customHeight="1">
      <c r="B15" s="657"/>
      <c r="C15" s="662" t="s">
        <v>759</v>
      </c>
      <c r="D15" s="61">
        <v>15325</v>
      </c>
      <c r="E15" s="61">
        <v>15307</v>
      </c>
      <c r="F15" s="648">
        <v>99.9</v>
      </c>
      <c r="G15" s="61">
        <v>15893</v>
      </c>
      <c r="H15" s="663">
        <v>103.7</v>
      </c>
      <c r="I15" s="664">
        <v>14830</v>
      </c>
      <c r="J15" s="648">
        <v>96.8</v>
      </c>
      <c r="K15" s="665"/>
      <c r="L15" s="665"/>
      <c r="M15" s="646"/>
    </row>
    <row r="16" spans="2:13" ht="15" customHeight="1">
      <c r="B16" s="657"/>
      <c r="C16" s="662" t="s">
        <v>760</v>
      </c>
      <c r="D16" s="61">
        <v>12311</v>
      </c>
      <c r="E16" s="61">
        <v>12311</v>
      </c>
      <c r="F16" s="648">
        <v>100</v>
      </c>
      <c r="G16" s="61">
        <v>14268</v>
      </c>
      <c r="H16" s="663">
        <v>115.9</v>
      </c>
      <c r="I16" s="664">
        <v>12013</v>
      </c>
      <c r="J16" s="648">
        <v>97.6</v>
      </c>
      <c r="K16" s="665"/>
      <c r="L16" s="665"/>
      <c r="M16" s="646"/>
    </row>
    <row r="17" spans="2:10" ht="12">
      <c r="B17" s="657"/>
      <c r="C17" s="666"/>
      <c r="D17" s="667"/>
      <c r="E17" s="667"/>
      <c r="F17" s="667"/>
      <c r="G17" s="667"/>
      <c r="H17" s="667"/>
      <c r="I17" s="664"/>
      <c r="J17" s="667"/>
    </row>
    <row r="18" spans="2:10" s="650" customFormat="1" ht="15" customHeight="1">
      <c r="B18" s="1373" t="s">
        <v>1408</v>
      </c>
      <c r="C18" s="1372"/>
      <c r="D18" s="668">
        <f>SUM(D19:D23)</f>
        <v>93216</v>
      </c>
      <c r="E18" s="668">
        <f>SUM(E19:E23)</f>
        <v>92840</v>
      </c>
      <c r="F18" s="669">
        <v>99.6</v>
      </c>
      <c r="G18" s="668">
        <f>SUM(G19:G23)</f>
        <v>100996</v>
      </c>
      <c r="H18" s="669">
        <v>108.3</v>
      </c>
      <c r="I18" s="660">
        <f>SUM(I19:I23)</f>
        <v>91797</v>
      </c>
      <c r="J18" s="669">
        <v>98.5</v>
      </c>
    </row>
    <row r="19" spans="2:10" ht="15" customHeight="1">
      <c r="B19" s="657"/>
      <c r="C19" s="670" t="s">
        <v>1409</v>
      </c>
      <c r="D19" s="671">
        <v>42752</v>
      </c>
      <c r="E19" s="671">
        <v>42680</v>
      </c>
      <c r="F19" s="672">
        <v>99.8</v>
      </c>
      <c r="G19" s="671">
        <v>45900</v>
      </c>
      <c r="H19" s="672">
        <v>107.4</v>
      </c>
      <c r="I19" s="664">
        <v>42426</v>
      </c>
      <c r="J19" s="672">
        <v>99.2</v>
      </c>
    </row>
    <row r="20" spans="2:10" ht="15" customHeight="1">
      <c r="B20" s="657"/>
      <c r="C20" s="670" t="s">
        <v>1410</v>
      </c>
      <c r="D20" s="671">
        <v>22050</v>
      </c>
      <c r="E20" s="671">
        <v>22050</v>
      </c>
      <c r="F20" s="672">
        <v>110</v>
      </c>
      <c r="G20" s="671">
        <v>23500</v>
      </c>
      <c r="H20" s="672">
        <v>106.6</v>
      </c>
      <c r="I20" s="664">
        <v>21940</v>
      </c>
      <c r="J20" s="672">
        <v>99.5</v>
      </c>
    </row>
    <row r="21" spans="2:10" ht="15" customHeight="1">
      <c r="B21" s="657"/>
      <c r="C21" s="670" t="s">
        <v>1411</v>
      </c>
      <c r="D21" s="671">
        <v>8169</v>
      </c>
      <c r="E21" s="671">
        <v>7988</v>
      </c>
      <c r="F21" s="672">
        <v>97.8</v>
      </c>
      <c r="G21" s="671">
        <v>10596</v>
      </c>
      <c r="H21" s="672">
        <v>129.7</v>
      </c>
      <c r="I21" s="664">
        <v>7878</v>
      </c>
      <c r="J21" s="672">
        <v>96.4</v>
      </c>
    </row>
    <row r="22" spans="2:10" ht="15" customHeight="1">
      <c r="B22" s="657"/>
      <c r="C22" s="670" t="s">
        <v>1412</v>
      </c>
      <c r="D22" s="671">
        <v>9788</v>
      </c>
      <c r="E22" s="671">
        <v>9685</v>
      </c>
      <c r="F22" s="672">
        <v>98.9</v>
      </c>
      <c r="G22" s="671">
        <v>9880</v>
      </c>
      <c r="H22" s="672">
        <v>100.9</v>
      </c>
      <c r="I22" s="664">
        <v>9192</v>
      </c>
      <c r="J22" s="672">
        <v>93.9</v>
      </c>
    </row>
    <row r="23" spans="2:10" ht="15" customHeight="1">
      <c r="B23" s="657"/>
      <c r="C23" s="670" t="s">
        <v>1413</v>
      </c>
      <c r="D23" s="671">
        <v>10457</v>
      </c>
      <c r="E23" s="671">
        <v>10437</v>
      </c>
      <c r="F23" s="672">
        <v>99.8</v>
      </c>
      <c r="G23" s="671">
        <v>11120</v>
      </c>
      <c r="H23" s="672">
        <v>106.3</v>
      </c>
      <c r="I23" s="664">
        <v>10361</v>
      </c>
      <c r="J23" s="672">
        <v>99.1</v>
      </c>
    </row>
    <row r="24" spans="2:10" ht="15" customHeight="1">
      <c r="B24" s="657"/>
      <c r="C24" s="670"/>
      <c r="D24" s="671"/>
      <c r="E24" s="667"/>
      <c r="F24" s="667"/>
      <c r="G24" s="667"/>
      <c r="H24" s="673"/>
      <c r="I24" s="664"/>
      <c r="J24" s="663"/>
    </row>
    <row r="25" spans="2:10" s="674" customFormat="1" ht="15" customHeight="1">
      <c r="B25" s="1359" t="s">
        <v>1414</v>
      </c>
      <c r="C25" s="1372"/>
      <c r="D25" s="668">
        <f>SUM(D26:D29)</f>
        <v>106935</v>
      </c>
      <c r="E25" s="668">
        <f>SUM(E26:E29)</f>
        <v>106934</v>
      </c>
      <c r="F25" s="669">
        <v>99.9</v>
      </c>
      <c r="G25" s="668">
        <f>SUM(G26:G29)</f>
        <v>121517</v>
      </c>
      <c r="H25" s="675">
        <v>113.6</v>
      </c>
      <c r="I25" s="660">
        <f>SUM(I26:I29)</f>
        <v>106107</v>
      </c>
      <c r="J25" s="669">
        <v>99.2</v>
      </c>
    </row>
    <row r="26" spans="2:13" ht="14.25" customHeight="1">
      <c r="B26" s="657"/>
      <c r="C26" s="662" t="s">
        <v>753</v>
      </c>
      <c r="D26" s="61">
        <v>30830</v>
      </c>
      <c r="E26" s="61">
        <v>30829</v>
      </c>
      <c r="F26" s="648">
        <v>99.9</v>
      </c>
      <c r="G26" s="61">
        <v>37070</v>
      </c>
      <c r="H26" s="672">
        <v>120.2</v>
      </c>
      <c r="I26" s="664">
        <v>30826</v>
      </c>
      <c r="J26" s="648">
        <v>99.9</v>
      </c>
      <c r="K26" s="665"/>
      <c r="L26" s="665"/>
      <c r="M26" s="646"/>
    </row>
    <row r="27" spans="2:13" ht="15" customHeight="1">
      <c r="B27" s="657"/>
      <c r="C27" s="662" t="s">
        <v>756</v>
      </c>
      <c r="D27" s="61">
        <v>43082</v>
      </c>
      <c r="E27" s="61">
        <v>43082</v>
      </c>
      <c r="F27" s="648">
        <v>100</v>
      </c>
      <c r="G27" s="61">
        <v>47137</v>
      </c>
      <c r="H27" s="672">
        <v>109.4</v>
      </c>
      <c r="I27" s="664">
        <v>42494</v>
      </c>
      <c r="J27" s="648">
        <v>98.6</v>
      </c>
      <c r="K27" s="665"/>
      <c r="L27" s="665"/>
      <c r="M27" s="646"/>
    </row>
    <row r="28" spans="2:13" ht="15" customHeight="1">
      <c r="B28" s="657"/>
      <c r="C28" s="662" t="s">
        <v>757</v>
      </c>
      <c r="D28" s="61">
        <v>23032</v>
      </c>
      <c r="E28" s="61">
        <v>23032</v>
      </c>
      <c r="F28" s="648">
        <v>100</v>
      </c>
      <c r="G28" s="61">
        <v>25980</v>
      </c>
      <c r="H28" s="672">
        <v>112.8</v>
      </c>
      <c r="I28" s="664">
        <v>22908</v>
      </c>
      <c r="J28" s="648">
        <v>99.5</v>
      </c>
      <c r="K28" s="665"/>
      <c r="L28" s="665"/>
      <c r="M28" s="646"/>
    </row>
    <row r="29" spans="2:10" ht="12">
      <c r="B29" s="657"/>
      <c r="C29" s="662" t="s">
        <v>1415</v>
      </c>
      <c r="D29" s="61">
        <v>9991</v>
      </c>
      <c r="E29" s="61">
        <v>9991</v>
      </c>
      <c r="F29" s="648">
        <v>100</v>
      </c>
      <c r="G29" s="61">
        <v>11330</v>
      </c>
      <c r="H29" s="672">
        <v>113.4</v>
      </c>
      <c r="I29" s="664">
        <v>9879</v>
      </c>
      <c r="J29" s="648">
        <v>98.9</v>
      </c>
    </row>
    <row r="30" spans="2:10" ht="12">
      <c r="B30" s="657"/>
      <c r="C30" s="662"/>
      <c r="D30" s="667"/>
      <c r="E30" s="667"/>
      <c r="F30" s="667"/>
      <c r="G30" s="667"/>
      <c r="H30" s="673"/>
      <c r="I30" s="664"/>
      <c r="J30" s="663"/>
    </row>
    <row r="31" spans="2:10" s="650" customFormat="1" ht="15" customHeight="1">
      <c r="B31" s="1299" t="s">
        <v>1416</v>
      </c>
      <c r="C31" s="1372"/>
      <c r="D31" s="660">
        <f>SUM(D32:D39)</f>
        <v>99784</v>
      </c>
      <c r="E31" s="660">
        <f>SUM(E32:E39)</f>
        <v>97141</v>
      </c>
      <c r="F31" s="661">
        <v>97.4</v>
      </c>
      <c r="G31" s="660">
        <f>SUM(G32:G39)</f>
        <v>104419</v>
      </c>
      <c r="H31" s="675">
        <v>104.6</v>
      </c>
      <c r="I31" s="660">
        <f>SUM(I32:I39)</f>
        <v>84583</v>
      </c>
      <c r="J31" s="661">
        <v>84.8</v>
      </c>
    </row>
    <row r="32" spans="2:13" ht="15" customHeight="1">
      <c r="B32" s="657"/>
      <c r="C32" s="662" t="s">
        <v>750</v>
      </c>
      <c r="D32" s="61">
        <v>42604</v>
      </c>
      <c r="E32" s="61">
        <v>41593</v>
      </c>
      <c r="F32" s="648">
        <v>97.6</v>
      </c>
      <c r="G32" s="61">
        <v>45179</v>
      </c>
      <c r="H32" s="672">
        <v>106</v>
      </c>
      <c r="I32" s="664">
        <v>32531</v>
      </c>
      <c r="J32" s="648">
        <v>76.4</v>
      </c>
      <c r="K32" s="665"/>
      <c r="L32" s="646"/>
      <c r="M32" s="646"/>
    </row>
    <row r="33" spans="2:13" ht="15" customHeight="1">
      <c r="B33" s="657"/>
      <c r="C33" s="662" t="s">
        <v>766</v>
      </c>
      <c r="D33" s="61">
        <v>7659</v>
      </c>
      <c r="E33" s="61">
        <v>7659</v>
      </c>
      <c r="F33" s="648">
        <v>100</v>
      </c>
      <c r="G33" s="61">
        <v>8000</v>
      </c>
      <c r="H33" s="672">
        <v>104.5</v>
      </c>
      <c r="I33" s="664">
        <v>7408</v>
      </c>
      <c r="J33" s="648">
        <v>96.7</v>
      </c>
      <c r="K33" s="665"/>
      <c r="L33" s="646"/>
      <c r="M33" s="646"/>
    </row>
    <row r="34" spans="2:13" ht="15" customHeight="1">
      <c r="B34" s="657"/>
      <c r="C34" s="662" t="s">
        <v>767</v>
      </c>
      <c r="D34" s="61">
        <v>12192</v>
      </c>
      <c r="E34" s="61">
        <v>12009</v>
      </c>
      <c r="F34" s="648">
        <v>98.5</v>
      </c>
      <c r="G34" s="61">
        <v>12150</v>
      </c>
      <c r="H34" s="672">
        <v>99.7</v>
      </c>
      <c r="I34" s="664">
        <v>11558</v>
      </c>
      <c r="J34" s="648">
        <v>94.8</v>
      </c>
      <c r="K34" s="665"/>
      <c r="L34" s="646"/>
      <c r="M34" s="646"/>
    </row>
    <row r="35" spans="2:13" ht="15" customHeight="1">
      <c r="B35" s="657"/>
      <c r="C35" s="662" t="s">
        <v>768</v>
      </c>
      <c r="D35" s="61">
        <v>7584</v>
      </c>
      <c r="E35" s="61">
        <v>7584</v>
      </c>
      <c r="F35" s="648">
        <v>100</v>
      </c>
      <c r="G35" s="61">
        <v>8150</v>
      </c>
      <c r="H35" s="672">
        <v>107.5</v>
      </c>
      <c r="I35" s="664">
        <v>7554</v>
      </c>
      <c r="J35" s="648">
        <v>99.6</v>
      </c>
      <c r="K35" s="665"/>
      <c r="L35" s="646"/>
      <c r="M35" s="646"/>
    </row>
    <row r="36" spans="2:13" ht="15" customHeight="1">
      <c r="B36" s="657"/>
      <c r="C36" s="662" t="s">
        <v>769</v>
      </c>
      <c r="D36" s="61">
        <v>11745</v>
      </c>
      <c r="E36" s="61">
        <v>11333</v>
      </c>
      <c r="F36" s="648">
        <v>96.5</v>
      </c>
      <c r="G36" s="61">
        <v>13020</v>
      </c>
      <c r="H36" s="672">
        <v>110.9</v>
      </c>
      <c r="I36" s="664">
        <v>9493</v>
      </c>
      <c r="J36" s="648">
        <v>80.8</v>
      </c>
      <c r="K36" s="665"/>
      <c r="L36" s="646"/>
      <c r="M36" s="646"/>
    </row>
    <row r="37" spans="2:13" ht="15" customHeight="1">
      <c r="B37" s="657"/>
      <c r="C37" s="662" t="s">
        <v>770</v>
      </c>
      <c r="D37" s="61">
        <v>4888</v>
      </c>
      <c r="E37" s="61">
        <v>4381</v>
      </c>
      <c r="F37" s="648">
        <v>89.6</v>
      </c>
      <c r="G37" s="61">
        <v>4610</v>
      </c>
      <c r="H37" s="672">
        <v>94.3</v>
      </c>
      <c r="I37" s="664">
        <v>4200</v>
      </c>
      <c r="J37" s="648">
        <v>85.9</v>
      </c>
      <c r="K37" s="665"/>
      <c r="L37" s="646"/>
      <c r="M37" s="646"/>
    </row>
    <row r="38" spans="2:13" ht="15" customHeight="1">
      <c r="B38" s="657"/>
      <c r="C38" s="662" t="s">
        <v>771</v>
      </c>
      <c r="D38" s="61">
        <v>6212</v>
      </c>
      <c r="E38" s="61">
        <v>6133</v>
      </c>
      <c r="F38" s="648">
        <v>98.7</v>
      </c>
      <c r="G38" s="61">
        <v>6320</v>
      </c>
      <c r="H38" s="672">
        <v>101.7</v>
      </c>
      <c r="I38" s="664">
        <v>5471</v>
      </c>
      <c r="J38" s="648">
        <v>88.1</v>
      </c>
      <c r="K38" s="665"/>
      <c r="L38" s="646"/>
      <c r="M38" s="646"/>
    </row>
    <row r="39" spans="2:13" ht="15" customHeight="1">
      <c r="B39" s="657"/>
      <c r="C39" s="662" t="s">
        <v>772</v>
      </c>
      <c r="D39" s="61">
        <v>6900</v>
      </c>
      <c r="E39" s="647">
        <v>6449</v>
      </c>
      <c r="F39" s="648">
        <v>93.5</v>
      </c>
      <c r="G39" s="61">
        <v>6990</v>
      </c>
      <c r="H39" s="672">
        <v>101.3</v>
      </c>
      <c r="I39" s="664">
        <v>6368</v>
      </c>
      <c r="J39" s="648">
        <v>92.3</v>
      </c>
      <c r="K39" s="665"/>
      <c r="L39" s="646"/>
      <c r="M39" s="646"/>
    </row>
    <row r="40" spans="2:13" ht="15" customHeight="1">
      <c r="B40" s="657"/>
      <c r="C40" s="662"/>
      <c r="D40" s="61"/>
      <c r="E40" s="647"/>
      <c r="F40" s="648"/>
      <c r="G40" s="61"/>
      <c r="H40" s="673"/>
      <c r="I40" s="664"/>
      <c r="J40" s="648"/>
      <c r="K40" s="665"/>
      <c r="L40" s="646"/>
      <c r="M40" s="646"/>
    </row>
    <row r="41" spans="2:13" s="650" customFormat="1" ht="15" customHeight="1">
      <c r="B41" s="1299" t="s">
        <v>1417</v>
      </c>
      <c r="C41" s="1372"/>
      <c r="D41" s="52">
        <f>SUM(D42:D45)</f>
        <v>179346</v>
      </c>
      <c r="E41" s="52">
        <f>SUM(E42:E45)</f>
        <v>177919</v>
      </c>
      <c r="F41" s="654">
        <v>99.2</v>
      </c>
      <c r="G41" s="52">
        <f>SUM(G42:G45)</f>
        <v>169763</v>
      </c>
      <c r="H41" s="669">
        <v>94.9</v>
      </c>
      <c r="I41" s="660">
        <f>SUM(I42:I45)</f>
        <v>157410</v>
      </c>
      <c r="J41" s="654">
        <v>87.8</v>
      </c>
      <c r="K41" s="676"/>
      <c r="L41" s="656"/>
      <c r="M41" s="656"/>
    </row>
    <row r="42" spans="2:13" ht="15" customHeight="1">
      <c r="B42" s="657"/>
      <c r="C42" s="662" t="s">
        <v>747</v>
      </c>
      <c r="D42" s="61">
        <v>94379</v>
      </c>
      <c r="E42" s="61">
        <v>94153</v>
      </c>
      <c r="F42" s="648">
        <v>99.8</v>
      </c>
      <c r="G42" s="61">
        <v>87416</v>
      </c>
      <c r="H42" s="672">
        <v>92.6</v>
      </c>
      <c r="I42" s="664">
        <v>81702</v>
      </c>
      <c r="J42" s="648">
        <v>86.6</v>
      </c>
      <c r="K42" s="665"/>
      <c r="L42" s="665"/>
      <c r="M42" s="646"/>
    </row>
    <row r="43" spans="2:13" ht="15" customHeight="1">
      <c r="B43" s="657"/>
      <c r="C43" s="662" t="s">
        <v>758</v>
      </c>
      <c r="D43" s="61">
        <v>36933</v>
      </c>
      <c r="E43" s="61">
        <v>36762</v>
      </c>
      <c r="F43" s="648">
        <v>99.5</v>
      </c>
      <c r="G43" s="61">
        <v>36350</v>
      </c>
      <c r="H43" s="672">
        <v>98.4</v>
      </c>
      <c r="I43" s="664">
        <v>33830</v>
      </c>
      <c r="J43" s="648">
        <v>91.6</v>
      </c>
      <c r="K43" s="665"/>
      <c r="L43" s="665"/>
      <c r="M43" s="646"/>
    </row>
    <row r="44" spans="2:13" ht="15" customHeight="1">
      <c r="B44" s="657"/>
      <c r="C44" s="662" t="s">
        <v>773</v>
      </c>
      <c r="D44" s="61">
        <v>27105</v>
      </c>
      <c r="E44" s="647">
        <v>26075</v>
      </c>
      <c r="F44" s="648">
        <v>96.2</v>
      </c>
      <c r="G44" s="61">
        <v>23900</v>
      </c>
      <c r="H44" s="672">
        <v>88.2</v>
      </c>
      <c r="I44" s="664">
        <v>21185</v>
      </c>
      <c r="J44" s="648">
        <v>78.2</v>
      </c>
      <c r="K44" s="665"/>
      <c r="L44" s="665"/>
      <c r="M44" s="646"/>
    </row>
    <row r="45" spans="2:13" ht="15" customHeight="1">
      <c r="B45" s="657"/>
      <c r="C45" s="662" t="s">
        <v>774</v>
      </c>
      <c r="D45" s="61">
        <v>20929</v>
      </c>
      <c r="E45" s="61">
        <v>20929</v>
      </c>
      <c r="F45" s="648">
        <v>100</v>
      </c>
      <c r="G45" s="61">
        <v>22097</v>
      </c>
      <c r="H45" s="672">
        <v>107.3</v>
      </c>
      <c r="I45" s="664">
        <v>20693</v>
      </c>
      <c r="J45" s="648">
        <v>98.9</v>
      </c>
      <c r="K45" s="665"/>
      <c r="L45" s="665"/>
      <c r="M45" s="646"/>
    </row>
    <row r="46" spans="2:13" ht="15" customHeight="1">
      <c r="B46" s="657"/>
      <c r="C46" s="662"/>
      <c r="D46" s="61"/>
      <c r="E46" s="61"/>
      <c r="F46" s="648"/>
      <c r="G46" s="61"/>
      <c r="H46" s="673"/>
      <c r="I46" s="664"/>
      <c r="J46" s="648"/>
      <c r="K46" s="665"/>
      <c r="L46" s="665"/>
      <c r="M46" s="646"/>
    </row>
    <row r="47" spans="2:13" s="650" customFormat="1" ht="15" customHeight="1">
      <c r="B47" s="1299" t="s">
        <v>1418</v>
      </c>
      <c r="C47" s="1372"/>
      <c r="D47" s="52">
        <f>SUM(D48:D51)</f>
        <v>70808</v>
      </c>
      <c r="E47" s="52">
        <f>SUM(E48:E51)</f>
        <v>69126</v>
      </c>
      <c r="F47" s="654">
        <v>97.6</v>
      </c>
      <c r="G47" s="52">
        <f>SUM(G48:G51)</f>
        <v>76865</v>
      </c>
      <c r="H47" s="669">
        <v>108.6</v>
      </c>
      <c r="I47" s="660">
        <f>SUM(I48:I51)</f>
        <v>61654</v>
      </c>
      <c r="J47" s="654">
        <v>87.1</v>
      </c>
      <c r="K47" s="676"/>
      <c r="L47" s="676"/>
      <c r="M47" s="656"/>
    </row>
    <row r="48" spans="2:13" ht="15" customHeight="1">
      <c r="B48" s="657"/>
      <c r="C48" s="662" t="s">
        <v>754</v>
      </c>
      <c r="D48" s="61">
        <v>32784</v>
      </c>
      <c r="E48" s="61">
        <v>32784</v>
      </c>
      <c r="F48" s="648">
        <v>100</v>
      </c>
      <c r="G48" s="61">
        <v>37600</v>
      </c>
      <c r="H48" s="672">
        <v>114.7</v>
      </c>
      <c r="I48" s="664">
        <v>27958</v>
      </c>
      <c r="J48" s="648">
        <v>85.3</v>
      </c>
      <c r="K48" s="665"/>
      <c r="L48" s="665"/>
      <c r="M48" s="646"/>
    </row>
    <row r="49" spans="2:13" ht="15" customHeight="1">
      <c r="B49" s="657"/>
      <c r="C49" s="662" t="s">
        <v>775</v>
      </c>
      <c r="D49" s="61">
        <v>10696</v>
      </c>
      <c r="E49" s="61">
        <v>9070</v>
      </c>
      <c r="F49" s="648">
        <v>84.8</v>
      </c>
      <c r="G49" s="61">
        <v>9130</v>
      </c>
      <c r="H49" s="672">
        <v>85.4</v>
      </c>
      <c r="I49" s="664">
        <v>7743</v>
      </c>
      <c r="J49" s="648">
        <v>72.4</v>
      </c>
      <c r="K49" s="665"/>
      <c r="L49" s="646"/>
      <c r="M49" s="646"/>
    </row>
    <row r="50" spans="2:13" ht="15" customHeight="1">
      <c r="B50" s="657"/>
      <c r="C50" s="662" t="s">
        <v>776</v>
      </c>
      <c r="D50" s="61">
        <v>17744</v>
      </c>
      <c r="E50" s="61">
        <v>17708</v>
      </c>
      <c r="F50" s="648">
        <v>99.8</v>
      </c>
      <c r="G50" s="61">
        <v>20745</v>
      </c>
      <c r="H50" s="672">
        <v>116.9</v>
      </c>
      <c r="I50" s="664">
        <v>16970</v>
      </c>
      <c r="J50" s="648">
        <v>95.6</v>
      </c>
      <c r="K50" s="665"/>
      <c r="L50" s="646"/>
      <c r="M50" s="646"/>
    </row>
    <row r="51" spans="2:13" ht="15" customHeight="1">
      <c r="B51" s="657"/>
      <c r="C51" s="662" t="s">
        <v>777</v>
      </c>
      <c r="D51" s="61">
        <v>9584</v>
      </c>
      <c r="E51" s="61">
        <v>9564</v>
      </c>
      <c r="F51" s="648">
        <v>99.8</v>
      </c>
      <c r="G51" s="61">
        <v>9390</v>
      </c>
      <c r="H51" s="672">
        <v>98</v>
      </c>
      <c r="I51" s="664">
        <v>8983</v>
      </c>
      <c r="J51" s="648">
        <v>93.7</v>
      </c>
      <c r="K51" s="665"/>
      <c r="L51" s="646"/>
      <c r="M51" s="646"/>
    </row>
    <row r="52" spans="2:13" ht="15" customHeight="1">
      <c r="B52" s="657"/>
      <c r="C52" s="662"/>
      <c r="D52" s="61"/>
      <c r="E52" s="61"/>
      <c r="F52" s="648"/>
      <c r="G52" s="61"/>
      <c r="H52" s="673"/>
      <c r="I52" s="664"/>
      <c r="J52" s="648"/>
      <c r="K52" s="665"/>
      <c r="L52" s="646"/>
      <c r="M52" s="646"/>
    </row>
    <row r="53" spans="2:13" s="650" customFormat="1" ht="15" customHeight="1">
      <c r="B53" s="1299" t="s">
        <v>1419</v>
      </c>
      <c r="C53" s="1372"/>
      <c r="D53" s="52">
        <f>SUM(D54:D60)</f>
        <v>157069</v>
      </c>
      <c r="E53" s="52">
        <f>SUM(E54:E60)</f>
        <v>156576</v>
      </c>
      <c r="F53" s="654">
        <v>99.7</v>
      </c>
      <c r="G53" s="52">
        <f>SUM(G54:G60)</f>
        <v>165489</v>
      </c>
      <c r="H53" s="669">
        <v>106.8</v>
      </c>
      <c r="I53" s="52">
        <f>SUM(I54:I60)</f>
        <v>155877</v>
      </c>
      <c r="J53" s="654">
        <v>99.2</v>
      </c>
      <c r="K53" s="676"/>
      <c r="L53" s="656"/>
      <c r="M53" s="656"/>
    </row>
    <row r="54" spans="2:13" ht="15" customHeight="1">
      <c r="B54" s="657"/>
      <c r="C54" s="662" t="s">
        <v>748</v>
      </c>
      <c r="D54" s="61">
        <v>99919</v>
      </c>
      <c r="E54" s="647">
        <v>99919</v>
      </c>
      <c r="F54" s="648">
        <v>100</v>
      </c>
      <c r="G54" s="61">
        <v>101240</v>
      </c>
      <c r="H54" s="672">
        <v>101.3</v>
      </c>
      <c r="I54" s="664">
        <v>99538</v>
      </c>
      <c r="J54" s="648">
        <v>99.6</v>
      </c>
      <c r="K54" s="665"/>
      <c r="L54" s="646"/>
      <c r="M54" s="646"/>
    </row>
    <row r="55" spans="2:13" ht="15" customHeight="1">
      <c r="B55" s="657"/>
      <c r="C55" s="662" t="s">
        <v>779</v>
      </c>
      <c r="D55" s="61">
        <v>12546</v>
      </c>
      <c r="E55" s="647">
        <v>12546</v>
      </c>
      <c r="F55" s="648">
        <v>100</v>
      </c>
      <c r="G55" s="61">
        <v>14634</v>
      </c>
      <c r="H55" s="672">
        <v>116.6</v>
      </c>
      <c r="I55" s="664">
        <v>12531</v>
      </c>
      <c r="J55" s="648">
        <v>99.9</v>
      </c>
      <c r="K55" s="665"/>
      <c r="L55" s="646"/>
      <c r="M55" s="646"/>
    </row>
    <row r="56" spans="2:13" ht="15" customHeight="1">
      <c r="B56" s="657"/>
      <c r="C56" s="662" t="s">
        <v>780</v>
      </c>
      <c r="D56" s="61">
        <v>9990</v>
      </c>
      <c r="E56" s="61">
        <v>9920</v>
      </c>
      <c r="F56" s="648">
        <v>99.3</v>
      </c>
      <c r="G56" s="61">
        <v>10166</v>
      </c>
      <c r="H56" s="672">
        <v>101.8</v>
      </c>
      <c r="I56" s="664">
        <v>9821</v>
      </c>
      <c r="J56" s="648">
        <v>98.3</v>
      </c>
      <c r="K56" s="665"/>
      <c r="L56" s="646"/>
      <c r="M56" s="646"/>
    </row>
    <row r="57" spans="2:13" ht="15" customHeight="1">
      <c r="B57" s="657"/>
      <c r="C57" s="662" t="s">
        <v>781</v>
      </c>
      <c r="D57" s="61">
        <v>8734</v>
      </c>
      <c r="E57" s="61">
        <v>8734</v>
      </c>
      <c r="F57" s="648">
        <v>100</v>
      </c>
      <c r="G57" s="61">
        <v>9060</v>
      </c>
      <c r="H57" s="672">
        <v>103.7</v>
      </c>
      <c r="I57" s="664">
        <v>8674</v>
      </c>
      <c r="J57" s="648">
        <v>99.3</v>
      </c>
      <c r="K57" s="665"/>
      <c r="L57" s="646"/>
      <c r="M57" s="646"/>
    </row>
    <row r="58" spans="2:13" ht="15" customHeight="1">
      <c r="B58" s="657"/>
      <c r="C58" s="662" t="s">
        <v>782</v>
      </c>
      <c r="D58" s="61">
        <v>8080</v>
      </c>
      <c r="E58" s="647">
        <v>8080</v>
      </c>
      <c r="F58" s="648">
        <v>100</v>
      </c>
      <c r="G58" s="61">
        <v>8860</v>
      </c>
      <c r="H58" s="672">
        <v>109.7</v>
      </c>
      <c r="I58" s="664">
        <v>8077</v>
      </c>
      <c r="J58" s="648">
        <v>99.9</v>
      </c>
      <c r="K58" s="665"/>
      <c r="L58" s="646"/>
      <c r="M58" s="646"/>
    </row>
    <row r="59" spans="2:13" ht="15" customHeight="1">
      <c r="B59" s="657"/>
      <c r="C59" s="662" t="s">
        <v>783</v>
      </c>
      <c r="D59" s="61">
        <v>6365</v>
      </c>
      <c r="E59" s="61">
        <v>6065</v>
      </c>
      <c r="F59" s="648">
        <v>95.3</v>
      </c>
      <c r="G59" s="61">
        <v>6890</v>
      </c>
      <c r="H59" s="672">
        <v>108.2</v>
      </c>
      <c r="I59" s="664">
        <v>5941</v>
      </c>
      <c r="J59" s="648">
        <v>93.3</v>
      </c>
      <c r="K59" s="665"/>
      <c r="L59" s="646"/>
      <c r="M59" s="646"/>
    </row>
    <row r="60" spans="2:13" ht="15" customHeight="1">
      <c r="B60" s="657"/>
      <c r="C60" s="662" t="s">
        <v>784</v>
      </c>
      <c r="D60" s="61">
        <v>11435</v>
      </c>
      <c r="E60" s="61">
        <v>11312</v>
      </c>
      <c r="F60" s="648">
        <v>98.9</v>
      </c>
      <c r="G60" s="61">
        <v>14639</v>
      </c>
      <c r="H60" s="672">
        <v>147.7</v>
      </c>
      <c r="I60" s="664">
        <v>11295</v>
      </c>
      <c r="J60" s="648">
        <v>98.8</v>
      </c>
      <c r="K60" s="665"/>
      <c r="L60" s="646"/>
      <c r="M60" s="646"/>
    </row>
    <row r="61" spans="2:13" ht="15" customHeight="1">
      <c r="B61" s="657"/>
      <c r="C61" s="662"/>
      <c r="D61" s="677"/>
      <c r="E61" s="61"/>
      <c r="F61" s="648"/>
      <c r="G61" s="61"/>
      <c r="H61" s="673"/>
      <c r="I61" s="664"/>
      <c r="J61" s="648"/>
      <c r="K61" s="665"/>
      <c r="L61" s="646"/>
      <c r="M61" s="646"/>
    </row>
    <row r="62" spans="2:10" s="650" customFormat="1" ht="15" customHeight="1">
      <c r="B62" s="1299" t="s">
        <v>1420</v>
      </c>
      <c r="C62" s="1372"/>
      <c r="D62" s="660">
        <v>167137</v>
      </c>
      <c r="E62" s="660">
        <f>SUM(E63:E69)</f>
        <v>167002</v>
      </c>
      <c r="F62" s="661">
        <v>99.9</v>
      </c>
      <c r="G62" s="660">
        <f>SUM(G63:G69)</f>
        <v>179149</v>
      </c>
      <c r="H62" s="669">
        <v>107.2</v>
      </c>
      <c r="I62" s="660">
        <f>SUM(I63:I69)</f>
        <v>165310</v>
      </c>
      <c r="J62" s="661">
        <v>98.9</v>
      </c>
    </row>
    <row r="63" spans="2:13" ht="15" customHeight="1">
      <c r="B63" s="657"/>
      <c r="C63" s="662" t="s">
        <v>749</v>
      </c>
      <c r="D63" s="61">
        <v>100487</v>
      </c>
      <c r="E63" s="61">
        <v>100467</v>
      </c>
      <c r="F63" s="648">
        <v>99.9</v>
      </c>
      <c r="G63" s="61">
        <v>103600</v>
      </c>
      <c r="H63" s="672">
        <v>103.1</v>
      </c>
      <c r="I63" s="664">
        <v>99431</v>
      </c>
      <c r="J63" s="648">
        <v>98.9</v>
      </c>
      <c r="K63" s="665"/>
      <c r="L63" s="646"/>
      <c r="M63" s="646"/>
    </row>
    <row r="64" spans="2:13" ht="15" customHeight="1">
      <c r="B64" s="657"/>
      <c r="C64" s="662" t="s">
        <v>795</v>
      </c>
      <c r="D64" s="61">
        <v>7530</v>
      </c>
      <c r="E64" s="61">
        <v>7521</v>
      </c>
      <c r="F64" s="648">
        <v>99.9</v>
      </c>
      <c r="G64" s="61">
        <v>8431</v>
      </c>
      <c r="H64" s="672">
        <v>112</v>
      </c>
      <c r="I64" s="664">
        <v>7492</v>
      </c>
      <c r="J64" s="648">
        <v>99.5</v>
      </c>
      <c r="K64" s="665"/>
      <c r="L64" s="646"/>
      <c r="M64" s="646"/>
    </row>
    <row r="65" spans="2:13" ht="15" customHeight="1">
      <c r="B65" s="657"/>
      <c r="C65" s="662" t="s">
        <v>778</v>
      </c>
      <c r="D65" s="61">
        <v>18651</v>
      </c>
      <c r="E65" s="61">
        <v>18651</v>
      </c>
      <c r="F65" s="648">
        <v>100</v>
      </c>
      <c r="G65" s="61">
        <v>21300</v>
      </c>
      <c r="H65" s="672">
        <v>114.2</v>
      </c>
      <c r="I65" s="664">
        <v>18436</v>
      </c>
      <c r="J65" s="648">
        <v>98.8</v>
      </c>
      <c r="K65" s="665"/>
      <c r="L65" s="646"/>
      <c r="M65" s="646"/>
    </row>
    <row r="66" spans="2:13" ht="15" customHeight="1">
      <c r="B66" s="657"/>
      <c r="C66" s="662" t="s">
        <v>785</v>
      </c>
      <c r="D66" s="61">
        <v>18922</v>
      </c>
      <c r="E66" s="61">
        <v>18846</v>
      </c>
      <c r="F66" s="648">
        <v>99.6</v>
      </c>
      <c r="G66" s="61">
        <v>22267</v>
      </c>
      <c r="H66" s="672">
        <v>117.7</v>
      </c>
      <c r="I66" s="664">
        <v>18830</v>
      </c>
      <c r="J66" s="648">
        <v>99.5</v>
      </c>
      <c r="K66" s="665"/>
      <c r="L66" s="646"/>
      <c r="M66" s="646"/>
    </row>
    <row r="67" spans="2:13" ht="15" customHeight="1">
      <c r="B67" s="657"/>
      <c r="C67" s="662" t="s">
        <v>786</v>
      </c>
      <c r="D67" s="61">
        <v>7892</v>
      </c>
      <c r="E67" s="647">
        <v>7982</v>
      </c>
      <c r="F67" s="648">
        <v>100</v>
      </c>
      <c r="G67" s="61">
        <v>8600</v>
      </c>
      <c r="H67" s="672">
        <v>107.7</v>
      </c>
      <c r="I67" s="664">
        <v>7705</v>
      </c>
      <c r="J67" s="648">
        <v>96.5</v>
      </c>
      <c r="K67" s="665"/>
      <c r="L67" s="646"/>
      <c r="M67" s="646"/>
    </row>
    <row r="68" spans="2:13" ht="15" customHeight="1">
      <c r="B68" s="657"/>
      <c r="C68" s="662" t="s">
        <v>787</v>
      </c>
      <c r="D68" s="61">
        <v>5928</v>
      </c>
      <c r="E68" s="61">
        <v>5898</v>
      </c>
      <c r="F68" s="648">
        <v>99.5</v>
      </c>
      <c r="G68" s="61">
        <v>6751</v>
      </c>
      <c r="H68" s="672">
        <v>113.9</v>
      </c>
      <c r="I68" s="664">
        <v>5811</v>
      </c>
      <c r="J68" s="648">
        <v>98</v>
      </c>
      <c r="K68" s="665"/>
      <c r="L68" s="646"/>
      <c r="M68" s="646"/>
    </row>
    <row r="69" spans="2:13" ht="15" customHeight="1" thickBot="1">
      <c r="B69" s="678"/>
      <c r="C69" s="679" t="s">
        <v>788</v>
      </c>
      <c r="D69" s="680">
        <v>7637</v>
      </c>
      <c r="E69" s="680">
        <v>7637</v>
      </c>
      <c r="F69" s="681">
        <v>100</v>
      </c>
      <c r="G69" s="680">
        <v>8200</v>
      </c>
      <c r="H69" s="682">
        <v>107.4</v>
      </c>
      <c r="I69" s="683">
        <v>7605</v>
      </c>
      <c r="J69" s="681">
        <v>99.6</v>
      </c>
      <c r="K69" s="665"/>
      <c r="L69" s="646"/>
      <c r="M69" s="646"/>
    </row>
    <row r="70" spans="3:5" ht="12">
      <c r="C70" s="41" t="s">
        <v>1421</v>
      </c>
      <c r="D70" s="41"/>
      <c r="E70" s="41"/>
    </row>
    <row r="76" spans="6:10" ht="12">
      <c r="F76" s="41"/>
      <c r="G76" s="41"/>
      <c r="H76" s="41"/>
      <c r="I76" s="41"/>
      <c r="J76" s="41"/>
    </row>
  </sheetData>
  <mergeCells count="17">
    <mergeCell ref="B62:C62"/>
    <mergeCell ref="B31:C31"/>
    <mergeCell ref="B41:C41"/>
    <mergeCell ref="B47:C47"/>
    <mergeCell ref="B53:C53"/>
    <mergeCell ref="B7:C7"/>
    <mergeCell ref="B11:C11"/>
    <mergeCell ref="B18:C18"/>
    <mergeCell ref="B25:C25"/>
    <mergeCell ref="G5:G6"/>
    <mergeCell ref="H5:H6"/>
    <mergeCell ref="I5:I6"/>
    <mergeCell ref="J5:J6"/>
    <mergeCell ref="D5:D6"/>
    <mergeCell ref="E5:E6"/>
    <mergeCell ref="F5:F6"/>
    <mergeCell ref="B5:C6"/>
  </mergeCells>
  <printOptions/>
  <pageMargins left="0.75" right="0.75" top="1" bottom="1" header="0.512" footer="0.512"/>
  <pageSetup orientation="portrait" paperSize="8" r:id="rId1"/>
</worksheet>
</file>

<file path=xl/worksheets/sheet2.xml><?xml version="1.0" encoding="utf-8"?>
<worksheet xmlns="http://schemas.openxmlformats.org/spreadsheetml/2006/main" xmlns:r="http://schemas.openxmlformats.org/officeDocument/2006/relationships">
  <sheetPr>
    <pageSetUpPr fitToPage="1"/>
  </sheetPr>
  <dimension ref="B1:W66"/>
  <sheetViews>
    <sheetView workbookViewId="0" topLeftCell="A1">
      <selection activeCell="B2" sqref="B2"/>
    </sheetView>
  </sheetViews>
  <sheetFormatPr defaultColWidth="9.00390625" defaultRowHeight="13.5"/>
  <cols>
    <col min="1" max="1" width="2.625" style="24" customWidth="1"/>
    <col min="2" max="16384" width="9.00390625" style="24" customWidth="1"/>
  </cols>
  <sheetData>
    <row r="1" spans="2:23" ht="14.25">
      <c r="B1" s="26" t="s">
        <v>566</v>
      </c>
      <c r="C1" s="25"/>
      <c r="D1" s="25"/>
      <c r="E1" s="25"/>
      <c r="F1" s="25"/>
      <c r="G1" s="25"/>
      <c r="H1" s="25"/>
      <c r="I1" s="25"/>
      <c r="J1" s="25"/>
      <c r="K1" s="25"/>
      <c r="L1" s="25"/>
      <c r="M1" s="25"/>
      <c r="N1" s="25"/>
      <c r="O1" s="25"/>
      <c r="P1" s="25"/>
      <c r="Q1" s="25"/>
      <c r="R1" s="25"/>
      <c r="S1" s="25"/>
      <c r="T1" s="25"/>
      <c r="U1" s="25"/>
      <c r="V1" s="25"/>
      <c r="W1" s="25"/>
    </row>
    <row r="2" spans="2:23" ht="13.5">
      <c r="B2" s="25"/>
      <c r="C2" s="25"/>
      <c r="D2" s="25"/>
      <c r="E2" s="25"/>
      <c r="F2" s="25"/>
      <c r="G2" s="25"/>
      <c r="H2" s="25"/>
      <c r="I2" s="25"/>
      <c r="J2" s="25"/>
      <c r="K2" s="25"/>
      <c r="L2" s="25"/>
      <c r="M2" s="25"/>
      <c r="N2" s="25"/>
      <c r="O2" s="25"/>
      <c r="P2" s="25"/>
      <c r="Q2" s="25"/>
      <c r="R2" s="25"/>
      <c r="S2" s="25"/>
      <c r="T2" s="25"/>
      <c r="U2" s="25"/>
      <c r="V2" s="25"/>
      <c r="W2" s="27" t="s">
        <v>567</v>
      </c>
    </row>
    <row r="3" spans="2:23" ht="13.5">
      <c r="B3" s="1670"/>
      <c r="C3" s="1671"/>
      <c r="D3" s="1672" t="s">
        <v>719</v>
      </c>
      <c r="E3" s="1671"/>
      <c r="F3" s="1671"/>
      <c r="G3" s="1673"/>
      <c r="H3" s="1671"/>
      <c r="I3" s="1671"/>
      <c r="J3" s="1674"/>
      <c r="K3" s="1675" t="s">
        <v>568</v>
      </c>
      <c r="L3" s="1676"/>
      <c r="M3" s="1671"/>
      <c r="N3" s="1671"/>
      <c r="O3" s="1673"/>
      <c r="P3" s="1671"/>
      <c r="Q3" s="1671"/>
      <c r="R3" s="1671"/>
      <c r="S3" s="1673"/>
      <c r="T3" s="1671"/>
      <c r="U3" s="1671"/>
      <c r="V3" s="1671"/>
      <c r="W3" s="1674"/>
    </row>
    <row r="4" spans="2:23" ht="13.5">
      <c r="B4" s="1677" t="s">
        <v>720</v>
      </c>
      <c r="C4" s="28" t="s">
        <v>721</v>
      </c>
      <c r="D4" s="1678"/>
      <c r="E4" s="1679" t="s">
        <v>722</v>
      </c>
      <c r="F4" s="1680" t="s">
        <v>723</v>
      </c>
      <c r="G4" s="1681" t="s">
        <v>724</v>
      </c>
      <c r="H4" s="1682" t="s">
        <v>725</v>
      </c>
      <c r="I4" s="1672" t="s">
        <v>726</v>
      </c>
      <c r="J4" s="1683" t="s">
        <v>727</v>
      </c>
      <c r="K4" s="28" t="s">
        <v>728</v>
      </c>
      <c r="L4" s="1682" t="s">
        <v>729</v>
      </c>
      <c r="M4" s="1682" t="s">
        <v>730</v>
      </c>
      <c r="N4" s="1682" t="s">
        <v>731</v>
      </c>
      <c r="O4" s="29" t="s">
        <v>790</v>
      </c>
      <c r="P4" s="1682" t="s">
        <v>732</v>
      </c>
      <c r="Q4" s="1682" t="s">
        <v>733</v>
      </c>
      <c r="R4" s="1672" t="s">
        <v>734</v>
      </c>
      <c r="S4" s="1681" t="s">
        <v>791</v>
      </c>
      <c r="T4" s="1682" t="s">
        <v>735</v>
      </c>
      <c r="U4" s="1682" t="s">
        <v>736</v>
      </c>
      <c r="V4" s="1673" t="s">
        <v>737</v>
      </c>
      <c r="W4" s="1683" t="s">
        <v>792</v>
      </c>
    </row>
    <row r="5" spans="2:23" ht="13.5">
      <c r="B5" s="1684"/>
      <c r="C5" s="1685"/>
      <c r="D5" s="1686"/>
      <c r="E5" s="1679"/>
      <c r="F5" s="1687" t="s">
        <v>738</v>
      </c>
      <c r="G5" s="1688"/>
      <c r="H5" s="1689"/>
      <c r="I5" s="1686"/>
      <c r="J5" s="1690"/>
      <c r="K5" s="1691" t="s">
        <v>731</v>
      </c>
      <c r="L5" s="1689"/>
      <c r="M5" s="1689"/>
      <c r="N5" s="1689"/>
      <c r="O5" s="1685"/>
      <c r="P5" s="1689"/>
      <c r="Q5" s="1689"/>
      <c r="R5" s="1686"/>
      <c r="S5" s="1688"/>
      <c r="T5" s="1689"/>
      <c r="U5" s="1689"/>
      <c r="V5" s="1687" t="s">
        <v>739</v>
      </c>
      <c r="W5" s="1690"/>
    </row>
    <row r="6" spans="2:23" ht="13.5">
      <c r="B6" s="1692" t="s">
        <v>569</v>
      </c>
      <c r="C6" s="1693">
        <v>932663</v>
      </c>
      <c r="D6" s="1694">
        <v>135583</v>
      </c>
      <c r="E6" s="1694">
        <v>134985</v>
      </c>
      <c r="F6" s="1694">
        <v>598</v>
      </c>
      <c r="G6" s="1694">
        <v>670341</v>
      </c>
      <c r="H6" s="1695">
        <v>358777</v>
      </c>
      <c r="I6" s="1696">
        <v>311564</v>
      </c>
      <c r="J6" s="1696">
        <v>1480</v>
      </c>
      <c r="K6" s="30">
        <v>24731</v>
      </c>
      <c r="L6" s="1697">
        <v>3493</v>
      </c>
      <c r="M6" s="1696">
        <v>14945</v>
      </c>
      <c r="N6" s="1696">
        <v>6293</v>
      </c>
      <c r="O6" s="1696">
        <v>22317</v>
      </c>
      <c r="P6" s="30">
        <v>12903</v>
      </c>
      <c r="Q6" s="1694">
        <v>7440</v>
      </c>
      <c r="R6" s="1697">
        <v>1974</v>
      </c>
      <c r="S6" s="1697">
        <v>25618</v>
      </c>
      <c r="T6" s="1697">
        <v>15755</v>
      </c>
      <c r="U6" s="1697">
        <v>1952</v>
      </c>
      <c r="V6" s="1697">
        <v>7911</v>
      </c>
      <c r="W6" s="1696">
        <v>52593</v>
      </c>
    </row>
    <row r="7" spans="2:23" s="31" customFormat="1" ht="15" customHeight="1">
      <c r="B7" s="1698" t="s">
        <v>570</v>
      </c>
      <c r="C7" s="1699">
        <v>932332</v>
      </c>
      <c r="D7" s="1700">
        <v>134609</v>
      </c>
      <c r="E7" s="1700">
        <v>134011</v>
      </c>
      <c r="F7" s="1700">
        <v>598</v>
      </c>
      <c r="G7" s="1700">
        <v>670191</v>
      </c>
      <c r="H7" s="1701">
        <v>358710</v>
      </c>
      <c r="I7" s="1702">
        <v>311481</v>
      </c>
      <c r="J7" s="1702">
        <v>1373</v>
      </c>
      <c r="K7" s="32">
        <v>24711</v>
      </c>
      <c r="L7" s="1701">
        <v>3460</v>
      </c>
      <c r="M7" s="1702">
        <v>14966</v>
      </c>
      <c r="N7" s="1702">
        <v>6285</v>
      </c>
      <c r="O7" s="1702">
        <v>22350</v>
      </c>
      <c r="P7" s="32">
        <v>13100</v>
      </c>
      <c r="Q7" s="1700">
        <v>7470</v>
      </c>
      <c r="R7" s="1701">
        <v>1780</v>
      </c>
      <c r="S7" s="1701">
        <v>26063</v>
      </c>
      <c r="T7" s="1701">
        <v>15889</v>
      </c>
      <c r="U7" s="1701">
        <v>1991</v>
      </c>
      <c r="V7" s="1701">
        <v>8183</v>
      </c>
      <c r="W7" s="1702">
        <v>53035</v>
      </c>
    </row>
    <row r="8" spans="2:23" s="33" customFormat="1" ht="11.25">
      <c r="B8" s="1698"/>
      <c r="C8" s="1703"/>
      <c r="D8" s="1703"/>
      <c r="E8" s="1703"/>
      <c r="F8" s="1703"/>
      <c r="G8" s="1703"/>
      <c r="H8" s="1704"/>
      <c r="I8" s="1705"/>
      <c r="J8" s="1705"/>
      <c r="K8" s="34"/>
      <c r="L8" s="1704"/>
      <c r="M8" s="1705"/>
      <c r="N8" s="1705"/>
      <c r="O8" s="1705"/>
      <c r="P8" s="34"/>
      <c r="Q8" s="1703"/>
      <c r="R8" s="1704"/>
      <c r="S8" s="1704"/>
      <c r="T8" s="1704"/>
      <c r="U8" s="1704"/>
      <c r="V8" s="1704"/>
      <c r="W8" s="1705"/>
    </row>
    <row r="9" spans="2:23" s="31" customFormat="1" ht="11.25">
      <c r="B9" s="1698" t="s">
        <v>740</v>
      </c>
      <c r="C9" s="1706">
        <v>320752</v>
      </c>
      <c r="D9" s="1706">
        <v>64241</v>
      </c>
      <c r="E9" s="1706">
        <v>64118</v>
      </c>
      <c r="F9" s="1706">
        <v>123</v>
      </c>
      <c r="G9" s="1706">
        <v>192177</v>
      </c>
      <c r="H9" s="1701">
        <v>69303</v>
      </c>
      <c r="I9" s="1702">
        <v>122874</v>
      </c>
      <c r="J9" s="1702">
        <v>391</v>
      </c>
      <c r="K9" s="32">
        <v>9497</v>
      </c>
      <c r="L9" s="1701">
        <v>1133</v>
      </c>
      <c r="M9" s="1702">
        <v>5483</v>
      </c>
      <c r="N9" s="1702">
        <v>2881</v>
      </c>
      <c r="O9" s="1702">
        <v>10499</v>
      </c>
      <c r="P9" s="32">
        <v>6532</v>
      </c>
      <c r="Q9" s="1700">
        <v>3422</v>
      </c>
      <c r="R9" s="1701">
        <v>545</v>
      </c>
      <c r="S9" s="1701">
        <v>17504</v>
      </c>
      <c r="T9" s="1701">
        <v>9979</v>
      </c>
      <c r="U9" s="1701">
        <v>1481</v>
      </c>
      <c r="V9" s="1701">
        <v>6044</v>
      </c>
      <c r="W9" s="1702">
        <v>26443</v>
      </c>
    </row>
    <row r="10" spans="2:23" s="31" customFormat="1" ht="11.25">
      <c r="B10" s="1698" t="s">
        <v>741</v>
      </c>
      <c r="C10" s="1706">
        <v>611580</v>
      </c>
      <c r="D10" s="1706">
        <v>70368</v>
      </c>
      <c r="E10" s="1706">
        <v>69893</v>
      </c>
      <c r="F10" s="1706">
        <v>475</v>
      </c>
      <c r="G10" s="1706">
        <v>478014</v>
      </c>
      <c r="H10" s="1707">
        <v>289407</v>
      </c>
      <c r="I10" s="1702">
        <v>188607</v>
      </c>
      <c r="J10" s="1702">
        <v>982</v>
      </c>
      <c r="K10" s="32">
        <v>15214</v>
      </c>
      <c r="L10" s="1701">
        <v>2327</v>
      </c>
      <c r="M10" s="1702">
        <v>9483</v>
      </c>
      <c r="N10" s="1702">
        <v>3404</v>
      </c>
      <c r="O10" s="1702">
        <v>11851</v>
      </c>
      <c r="P10" s="1742">
        <v>6568</v>
      </c>
      <c r="Q10" s="1708">
        <v>4048</v>
      </c>
      <c r="R10" s="1708">
        <v>1235</v>
      </c>
      <c r="S10" s="1701">
        <v>8559</v>
      </c>
      <c r="T10" s="1701">
        <v>5910</v>
      </c>
      <c r="U10" s="1701">
        <v>510</v>
      </c>
      <c r="V10" s="1701">
        <v>2139</v>
      </c>
      <c r="W10" s="1702">
        <v>26592</v>
      </c>
    </row>
    <row r="11" spans="2:23" s="33" customFormat="1" ht="11.25">
      <c r="B11" s="1698"/>
      <c r="C11" s="1709"/>
      <c r="D11" s="1709"/>
      <c r="E11" s="1709"/>
      <c r="F11" s="1709"/>
      <c r="G11" s="1710"/>
      <c r="H11" s="1704"/>
      <c r="I11" s="1705"/>
      <c r="J11" s="1705"/>
      <c r="K11" s="34"/>
      <c r="L11" s="1704"/>
      <c r="M11" s="1705"/>
      <c r="N11" s="1705"/>
      <c r="O11" s="1705"/>
      <c r="P11" s="1711"/>
      <c r="Q11" s="1712"/>
      <c r="R11" s="1713"/>
      <c r="S11" s="1704"/>
      <c r="T11" s="1704"/>
      <c r="U11" s="1704"/>
      <c r="V11" s="1704"/>
      <c r="W11" s="1705"/>
    </row>
    <row r="12" spans="2:23" s="31" customFormat="1" ht="11.25">
      <c r="B12" s="1698" t="s">
        <v>742</v>
      </c>
      <c r="C12" s="1706">
        <v>261923</v>
      </c>
      <c r="D12" s="1706">
        <v>41181</v>
      </c>
      <c r="E12" s="1706">
        <v>41142</v>
      </c>
      <c r="F12" s="1706">
        <v>39</v>
      </c>
      <c r="G12" s="1714">
        <v>173491</v>
      </c>
      <c r="H12" s="1715">
        <v>78268</v>
      </c>
      <c r="I12" s="1702">
        <v>95223</v>
      </c>
      <c r="J12" s="1702">
        <v>67</v>
      </c>
      <c r="K12" s="32">
        <v>7279</v>
      </c>
      <c r="L12" s="1701">
        <v>1445</v>
      </c>
      <c r="M12" s="1702">
        <v>4248</v>
      </c>
      <c r="N12" s="1702">
        <v>1586</v>
      </c>
      <c r="O12" s="1702">
        <v>7490</v>
      </c>
      <c r="P12" s="1708">
        <v>4754</v>
      </c>
      <c r="Q12" s="1708">
        <v>2184</v>
      </c>
      <c r="R12" s="1708">
        <v>552</v>
      </c>
      <c r="S12" s="1701">
        <v>10979</v>
      </c>
      <c r="T12" s="1701">
        <v>6472</v>
      </c>
      <c r="U12" s="1701">
        <v>739</v>
      </c>
      <c r="V12" s="1701">
        <v>3768</v>
      </c>
      <c r="W12" s="1702">
        <v>21436</v>
      </c>
    </row>
    <row r="13" spans="2:23" s="31" customFormat="1" ht="11.25">
      <c r="B13" s="1698" t="s">
        <v>743</v>
      </c>
      <c r="C13" s="1706">
        <v>180343</v>
      </c>
      <c r="D13" s="1706">
        <v>19683</v>
      </c>
      <c r="E13" s="1706">
        <v>19390</v>
      </c>
      <c r="F13" s="1706">
        <v>293</v>
      </c>
      <c r="G13" s="1716">
        <v>142759</v>
      </c>
      <c r="H13" s="1701">
        <v>107497</v>
      </c>
      <c r="I13" s="1702">
        <v>35262</v>
      </c>
      <c r="J13" s="1702">
        <v>379</v>
      </c>
      <c r="K13" s="32">
        <v>4227</v>
      </c>
      <c r="L13" s="1701">
        <v>366</v>
      </c>
      <c r="M13" s="1702">
        <v>2934</v>
      </c>
      <c r="N13" s="1702">
        <v>927</v>
      </c>
      <c r="O13" s="1702">
        <v>2907</v>
      </c>
      <c r="P13" s="32">
        <v>1574</v>
      </c>
      <c r="Q13" s="1700">
        <v>968</v>
      </c>
      <c r="R13" s="1701">
        <v>365</v>
      </c>
      <c r="S13" s="1701">
        <v>1892</v>
      </c>
      <c r="T13" s="1701">
        <v>1314</v>
      </c>
      <c r="U13" s="1701">
        <v>137</v>
      </c>
      <c r="V13" s="1701">
        <v>441</v>
      </c>
      <c r="W13" s="1702">
        <v>8496</v>
      </c>
    </row>
    <row r="14" spans="2:23" s="31" customFormat="1" ht="11.25">
      <c r="B14" s="1698" t="s">
        <v>744</v>
      </c>
      <c r="C14" s="1706">
        <v>249562</v>
      </c>
      <c r="D14" s="1706">
        <v>28540</v>
      </c>
      <c r="E14" s="1706">
        <v>28443</v>
      </c>
      <c r="F14" s="1706">
        <v>97</v>
      </c>
      <c r="G14" s="1706">
        <v>191754</v>
      </c>
      <c r="H14" s="1701">
        <v>79394</v>
      </c>
      <c r="I14" s="1702">
        <v>112360</v>
      </c>
      <c r="J14" s="1702">
        <v>862</v>
      </c>
      <c r="K14" s="32">
        <v>5209</v>
      </c>
      <c r="L14" s="1701">
        <v>812</v>
      </c>
      <c r="M14" s="1702">
        <v>3100</v>
      </c>
      <c r="N14" s="1702">
        <v>1297</v>
      </c>
      <c r="O14" s="1702">
        <v>5138</v>
      </c>
      <c r="P14" s="32">
        <v>3301</v>
      </c>
      <c r="Q14" s="1700">
        <v>1478</v>
      </c>
      <c r="R14" s="1701">
        <v>359</v>
      </c>
      <c r="S14" s="1701">
        <v>5826</v>
      </c>
      <c r="T14" s="1701">
        <v>3743</v>
      </c>
      <c r="U14" s="1701">
        <v>581</v>
      </c>
      <c r="V14" s="1701">
        <v>1502</v>
      </c>
      <c r="W14" s="1702">
        <v>12233</v>
      </c>
    </row>
    <row r="15" spans="2:23" s="31" customFormat="1" ht="11.25">
      <c r="B15" s="1698" t="s">
        <v>745</v>
      </c>
      <c r="C15" s="1706">
        <v>240504</v>
      </c>
      <c r="D15" s="1706">
        <v>45205</v>
      </c>
      <c r="E15" s="1706">
        <v>45036</v>
      </c>
      <c r="F15" s="1706">
        <v>169</v>
      </c>
      <c r="G15" s="1706">
        <v>162187</v>
      </c>
      <c r="H15" s="1701">
        <v>93551</v>
      </c>
      <c r="I15" s="1702">
        <v>68636</v>
      </c>
      <c r="J15" s="1702">
        <v>65</v>
      </c>
      <c r="K15" s="32">
        <v>7996</v>
      </c>
      <c r="L15" s="1701">
        <v>837</v>
      </c>
      <c r="M15" s="1702">
        <v>4684</v>
      </c>
      <c r="N15" s="1702">
        <v>2475</v>
      </c>
      <c r="O15" s="1702">
        <v>6815</v>
      </c>
      <c r="P15" s="32">
        <v>3471</v>
      </c>
      <c r="Q15" s="1700">
        <v>2840</v>
      </c>
      <c r="R15" s="1701">
        <v>504</v>
      </c>
      <c r="S15" s="1701">
        <v>7366</v>
      </c>
      <c r="T15" s="1701">
        <v>4360</v>
      </c>
      <c r="U15" s="1701">
        <v>534</v>
      </c>
      <c r="V15" s="1701">
        <v>2472</v>
      </c>
      <c r="W15" s="1702">
        <v>10870</v>
      </c>
    </row>
    <row r="16" spans="2:23" ht="13.5">
      <c r="B16" s="1717"/>
      <c r="C16" s="1694"/>
      <c r="D16" s="1694"/>
      <c r="E16" s="1694"/>
      <c r="F16" s="1694"/>
      <c r="G16" s="1694"/>
      <c r="H16" s="1697"/>
      <c r="I16" s="1696"/>
      <c r="J16" s="1696"/>
      <c r="K16" s="30"/>
      <c r="L16" s="1697"/>
      <c r="M16" s="1696"/>
      <c r="N16" s="1696"/>
      <c r="O16" s="1696"/>
      <c r="P16" s="30"/>
      <c r="Q16" s="1694"/>
      <c r="R16" s="1697"/>
      <c r="S16" s="1697"/>
      <c r="T16" s="1697"/>
      <c r="U16" s="1697"/>
      <c r="V16" s="1697"/>
      <c r="W16" s="1696"/>
    </row>
    <row r="17" spans="2:23" s="35" customFormat="1" ht="12">
      <c r="B17" s="1677" t="s">
        <v>746</v>
      </c>
      <c r="C17" s="1694">
        <v>38134</v>
      </c>
      <c r="D17" s="1718">
        <v>6500</v>
      </c>
      <c r="E17" s="1719">
        <v>6500</v>
      </c>
      <c r="F17" s="1719">
        <v>0</v>
      </c>
      <c r="G17" s="1718">
        <v>21429</v>
      </c>
      <c r="H17" s="1720">
        <v>8583</v>
      </c>
      <c r="I17" s="1721">
        <v>12846</v>
      </c>
      <c r="J17" s="1721">
        <v>0</v>
      </c>
      <c r="K17" s="36">
        <v>881</v>
      </c>
      <c r="L17" s="1720">
        <v>97</v>
      </c>
      <c r="M17" s="1721">
        <v>498</v>
      </c>
      <c r="N17" s="1721">
        <v>286</v>
      </c>
      <c r="O17" s="1722">
        <v>1702</v>
      </c>
      <c r="P17" s="37">
        <v>1278</v>
      </c>
      <c r="Q17" s="1719">
        <v>328</v>
      </c>
      <c r="R17" s="1720">
        <v>96</v>
      </c>
      <c r="S17" s="1723">
        <v>4090</v>
      </c>
      <c r="T17" s="1720">
        <v>2111</v>
      </c>
      <c r="U17" s="1720">
        <v>214</v>
      </c>
      <c r="V17" s="1720">
        <v>1765</v>
      </c>
      <c r="W17" s="1721">
        <v>3532</v>
      </c>
    </row>
    <row r="18" spans="2:23" s="35" customFormat="1" ht="12">
      <c r="B18" s="1677" t="s">
        <v>747</v>
      </c>
      <c r="C18" s="1694">
        <v>54874</v>
      </c>
      <c r="D18" s="1718">
        <v>5188</v>
      </c>
      <c r="E18" s="1719">
        <v>5188</v>
      </c>
      <c r="F18" s="1719">
        <v>0</v>
      </c>
      <c r="G18" s="1718">
        <v>42349</v>
      </c>
      <c r="H18" s="1720">
        <v>10189</v>
      </c>
      <c r="I18" s="1721">
        <v>32160</v>
      </c>
      <c r="J18" s="1721">
        <v>124</v>
      </c>
      <c r="K18" s="36">
        <v>1290</v>
      </c>
      <c r="L18" s="1720">
        <v>201</v>
      </c>
      <c r="M18" s="1721">
        <v>843</v>
      </c>
      <c r="N18" s="1721">
        <v>246</v>
      </c>
      <c r="O18" s="1722">
        <v>1157</v>
      </c>
      <c r="P18" s="37">
        <v>800</v>
      </c>
      <c r="Q18" s="1719">
        <v>281</v>
      </c>
      <c r="R18" s="1720">
        <v>76</v>
      </c>
      <c r="S18" s="1723">
        <v>1930</v>
      </c>
      <c r="T18" s="1720">
        <v>1146</v>
      </c>
      <c r="U18" s="1720">
        <v>274</v>
      </c>
      <c r="V18" s="1720">
        <v>510</v>
      </c>
      <c r="W18" s="1721">
        <v>2836</v>
      </c>
    </row>
    <row r="19" spans="2:23" s="35" customFormat="1" ht="12">
      <c r="B19" s="1677" t="s">
        <v>748</v>
      </c>
      <c r="C19" s="1694">
        <v>23391</v>
      </c>
      <c r="D19" s="1718">
        <v>6932</v>
      </c>
      <c r="E19" s="1719">
        <v>6932</v>
      </c>
      <c r="F19" s="1719">
        <v>0</v>
      </c>
      <c r="G19" s="1718">
        <v>10265</v>
      </c>
      <c r="H19" s="1720">
        <v>516</v>
      </c>
      <c r="I19" s="1721">
        <v>9749</v>
      </c>
      <c r="J19" s="1721">
        <v>0</v>
      </c>
      <c r="K19" s="36">
        <v>818</v>
      </c>
      <c r="L19" s="1720">
        <v>78</v>
      </c>
      <c r="M19" s="1721">
        <v>340</v>
      </c>
      <c r="N19" s="1721">
        <v>400</v>
      </c>
      <c r="O19" s="1722">
        <v>1153</v>
      </c>
      <c r="P19" s="37">
        <v>685</v>
      </c>
      <c r="Q19" s="1719">
        <v>419</v>
      </c>
      <c r="R19" s="1720">
        <v>49</v>
      </c>
      <c r="S19" s="1723">
        <v>1978</v>
      </c>
      <c r="T19" s="1720">
        <v>1065</v>
      </c>
      <c r="U19" s="1720">
        <v>111</v>
      </c>
      <c r="V19" s="1720">
        <v>802</v>
      </c>
      <c r="W19" s="1721">
        <v>2245</v>
      </c>
    </row>
    <row r="20" spans="2:23" s="35" customFormat="1" ht="12">
      <c r="B20" s="1677" t="s">
        <v>749</v>
      </c>
      <c r="C20" s="1694">
        <v>17579</v>
      </c>
      <c r="D20" s="1718">
        <v>8520</v>
      </c>
      <c r="E20" s="1719">
        <v>8520</v>
      </c>
      <c r="F20" s="1719">
        <v>0</v>
      </c>
      <c r="G20" s="1718">
        <v>2541</v>
      </c>
      <c r="H20" s="1720">
        <v>618</v>
      </c>
      <c r="I20" s="1721">
        <v>1923</v>
      </c>
      <c r="J20" s="1721">
        <v>2</v>
      </c>
      <c r="K20" s="36">
        <v>1257</v>
      </c>
      <c r="L20" s="1720">
        <v>42</v>
      </c>
      <c r="M20" s="1721">
        <v>756</v>
      </c>
      <c r="N20" s="1721">
        <v>459</v>
      </c>
      <c r="O20" s="1722">
        <v>1117</v>
      </c>
      <c r="P20" s="37">
        <v>644</v>
      </c>
      <c r="Q20" s="1719">
        <v>467</v>
      </c>
      <c r="R20" s="1720">
        <v>6</v>
      </c>
      <c r="S20" s="1723">
        <v>2162</v>
      </c>
      <c r="T20" s="1720">
        <v>1115</v>
      </c>
      <c r="U20" s="1720">
        <v>274</v>
      </c>
      <c r="V20" s="1720">
        <v>773</v>
      </c>
      <c r="W20" s="1721">
        <v>1980</v>
      </c>
    </row>
    <row r="21" spans="2:23" s="35" customFormat="1" ht="12">
      <c r="B21" s="1677" t="s">
        <v>750</v>
      </c>
      <c r="C21" s="1694">
        <v>22308</v>
      </c>
      <c r="D21" s="1718">
        <v>5773</v>
      </c>
      <c r="E21" s="1719">
        <v>5656</v>
      </c>
      <c r="F21" s="1719">
        <v>117</v>
      </c>
      <c r="G21" s="1718">
        <v>12495</v>
      </c>
      <c r="H21" s="1720">
        <v>8004</v>
      </c>
      <c r="I21" s="1721">
        <v>4491</v>
      </c>
      <c r="J21" s="1721">
        <v>18</v>
      </c>
      <c r="K21" s="36">
        <v>866</v>
      </c>
      <c r="L21" s="1720">
        <v>81</v>
      </c>
      <c r="M21" s="1721">
        <v>504</v>
      </c>
      <c r="N21" s="1721">
        <v>281</v>
      </c>
      <c r="O21" s="1722">
        <v>645</v>
      </c>
      <c r="P21" s="37">
        <v>341</v>
      </c>
      <c r="Q21" s="1719">
        <v>279</v>
      </c>
      <c r="R21" s="1720">
        <v>25</v>
      </c>
      <c r="S21" s="1723">
        <v>788</v>
      </c>
      <c r="T21" s="1720">
        <v>473</v>
      </c>
      <c r="U21" s="1720">
        <v>86</v>
      </c>
      <c r="V21" s="1720">
        <v>229</v>
      </c>
      <c r="W21" s="1721">
        <v>1723</v>
      </c>
    </row>
    <row r="22" spans="2:23" s="35" customFormat="1" ht="12">
      <c r="B22" s="1677" t="s">
        <v>751</v>
      </c>
      <c r="C22" s="1694">
        <v>13908</v>
      </c>
      <c r="D22" s="1718">
        <v>3210</v>
      </c>
      <c r="E22" s="1719">
        <v>3210</v>
      </c>
      <c r="F22" s="1719">
        <v>0</v>
      </c>
      <c r="G22" s="1718">
        <v>7051</v>
      </c>
      <c r="H22" s="1720">
        <v>2341</v>
      </c>
      <c r="I22" s="1721">
        <v>4710</v>
      </c>
      <c r="J22" s="1721">
        <v>30</v>
      </c>
      <c r="K22" s="36">
        <v>629</v>
      </c>
      <c r="L22" s="1720">
        <v>14</v>
      </c>
      <c r="M22" s="1721">
        <v>492</v>
      </c>
      <c r="N22" s="1721">
        <v>123</v>
      </c>
      <c r="O22" s="1722">
        <v>549</v>
      </c>
      <c r="P22" s="37">
        <v>337</v>
      </c>
      <c r="Q22" s="1719">
        <v>199</v>
      </c>
      <c r="R22" s="1720">
        <v>13</v>
      </c>
      <c r="S22" s="1723">
        <v>835</v>
      </c>
      <c r="T22" s="1720">
        <v>532</v>
      </c>
      <c r="U22" s="1720">
        <v>80</v>
      </c>
      <c r="V22" s="1720">
        <v>223</v>
      </c>
      <c r="W22" s="1721">
        <v>1604</v>
      </c>
    </row>
    <row r="23" spans="2:23" s="35" customFormat="1" ht="12">
      <c r="B23" s="1677" t="s">
        <v>752</v>
      </c>
      <c r="C23" s="1694">
        <v>24085</v>
      </c>
      <c r="D23" s="1718">
        <v>2786</v>
      </c>
      <c r="E23" s="1719">
        <v>2780</v>
      </c>
      <c r="F23" s="1719">
        <v>6</v>
      </c>
      <c r="G23" s="1718">
        <v>16795</v>
      </c>
      <c r="H23" s="1720">
        <v>5089</v>
      </c>
      <c r="I23" s="1721">
        <v>11706</v>
      </c>
      <c r="J23" s="1721">
        <v>0</v>
      </c>
      <c r="K23" s="36">
        <v>430</v>
      </c>
      <c r="L23" s="1720">
        <v>109</v>
      </c>
      <c r="M23" s="1721">
        <v>230</v>
      </c>
      <c r="N23" s="1721">
        <v>91</v>
      </c>
      <c r="O23" s="1722">
        <v>575</v>
      </c>
      <c r="P23" s="37">
        <v>372</v>
      </c>
      <c r="Q23" s="1719">
        <v>144</v>
      </c>
      <c r="R23" s="1720">
        <v>59</v>
      </c>
      <c r="S23" s="1723">
        <v>704</v>
      </c>
      <c r="T23" s="1720">
        <v>416</v>
      </c>
      <c r="U23" s="1720">
        <v>36</v>
      </c>
      <c r="V23" s="1720">
        <v>252</v>
      </c>
      <c r="W23" s="1721">
        <v>2795</v>
      </c>
    </row>
    <row r="24" spans="2:23" s="35" customFormat="1" ht="12">
      <c r="B24" s="1677" t="s">
        <v>753</v>
      </c>
      <c r="C24" s="1694">
        <v>19683</v>
      </c>
      <c r="D24" s="1718">
        <v>4670</v>
      </c>
      <c r="E24" s="1719">
        <v>4670</v>
      </c>
      <c r="F24" s="1719">
        <v>0</v>
      </c>
      <c r="G24" s="1718">
        <v>11386</v>
      </c>
      <c r="H24" s="1720">
        <v>4793</v>
      </c>
      <c r="I24" s="1721">
        <v>6593</v>
      </c>
      <c r="J24" s="1721">
        <v>21</v>
      </c>
      <c r="K24" s="36">
        <v>519</v>
      </c>
      <c r="L24" s="1720">
        <v>94</v>
      </c>
      <c r="M24" s="1721">
        <v>229</v>
      </c>
      <c r="N24" s="1721">
        <v>196</v>
      </c>
      <c r="O24" s="1722">
        <v>604</v>
      </c>
      <c r="P24" s="37">
        <v>309</v>
      </c>
      <c r="Q24" s="1719">
        <v>252</v>
      </c>
      <c r="R24" s="1720">
        <v>43</v>
      </c>
      <c r="S24" s="1723">
        <v>692</v>
      </c>
      <c r="T24" s="1720">
        <v>452</v>
      </c>
      <c r="U24" s="1720">
        <v>37</v>
      </c>
      <c r="V24" s="1720">
        <v>203</v>
      </c>
      <c r="W24" s="1721">
        <v>1791</v>
      </c>
    </row>
    <row r="25" spans="2:23" s="38" customFormat="1" ht="12">
      <c r="B25" s="1724" t="s">
        <v>754</v>
      </c>
      <c r="C25" s="1725">
        <v>21469</v>
      </c>
      <c r="D25" s="1726">
        <v>3492</v>
      </c>
      <c r="E25" s="1719">
        <v>3492</v>
      </c>
      <c r="F25" s="1719">
        <v>0</v>
      </c>
      <c r="G25" s="1726">
        <v>14594</v>
      </c>
      <c r="H25" s="1720">
        <v>9091</v>
      </c>
      <c r="I25" s="1721">
        <v>5503</v>
      </c>
      <c r="J25" s="1721">
        <v>195</v>
      </c>
      <c r="K25" s="39">
        <v>747</v>
      </c>
      <c r="L25" s="1720">
        <v>97</v>
      </c>
      <c r="M25" s="1721">
        <v>473</v>
      </c>
      <c r="N25" s="1721">
        <v>177</v>
      </c>
      <c r="O25" s="1727">
        <v>577</v>
      </c>
      <c r="P25" s="37">
        <v>354</v>
      </c>
      <c r="Q25" s="1719">
        <v>196</v>
      </c>
      <c r="R25" s="1720">
        <v>27</v>
      </c>
      <c r="S25" s="1728">
        <v>786</v>
      </c>
      <c r="T25" s="1720">
        <v>519</v>
      </c>
      <c r="U25" s="1720">
        <v>61</v>
      </c>
      <c r="V25" s="1720">
        <v>206</v>
      </c>
      <c r="W25" s="1721">
        <v>1078</v>
      </c>
    </row>
    <row r="26" spans="2:23" s="38" customFormat="1" ht="12">
      <c r="B26" s="1724" t="s">
        <v>755</v>
      </c>
      <c r="C26" s="1725">
        <v>11301</v>
      </c>
      <c r="D26" s="1726">
        <v>3950</v>
      </c>
      <c r="E26" s="1719">
        <v>3950</v>
      </c>
      <c r="F26" s="1719">
        <v>0</v>
      </c>
      <c r="G26" s="1726">
        <v>3762</v>
      </c>
      <c r="H26" s="1720">
        <v>214</v>
      </c>
      <c r="I26" s="1721">
        <v>3548</v>
      </c>
      <c r="J26" s="1721">
        <v>0</v>
      </c>
      <c r="K26" s="39">
        <v>392</v>
      </c>
      <c r="L26" s="1720">
        <v>25</v>
      </c>
      <c r="M26" s="1721">
        <v>241</v>
      </c>
      <c r="N26" s="1721">
        <v>126</v>
      </c>
      <c r="O26" s="1727">
        <v>571</v>
      </c>
      <c r="P26" s="37">
        <v>357</v>
      </c>
      <c r="Q26" s="1719">
        <v>195</v>
      </c>
      <c r="R26" s="1720">
        <v>19</v>
      </c>
      <c r="S26" s="1728">
        <v>1265</v>
      </c>
      <c r="T26" s="1720">
        <v>759</v>
      </c>
      <c r="U26" s="1720">
        <v>107</v>
      </c>
      <c r="V26" s="1720">
        <v>399</v>
      </c>
      <c r="W26" s="1721">
        <v>1361</v>
      </c>
    </row>
    <row r="27" spans="2:23" s="38" customFormat="1" ht="12">
      <c r="B27" s="1724" t="s">
        <v>756</v>
      </c>
      <c r="C27" s="1725">
        <v>20717</v>
      </c>
      <c r="D27" s="1726">
        <v>3850</v>
      </c>
      <c r="E27" s="1719">
        <v>3850</v>
      </c>
      <c r="F27" s="1719">
        <v>0</v>
      </c>
      <c r="G27" s="1726">
        <v>13323</v>
      </c>
      <c r="H27" s="1720">
        <v>3093</v>
      </c>
      <c r="I27" s="1721">
        <v>10230</v>
      </c>
      <c r="J27" s="1721">
        <v>0</v>
      </c>
      <c r="K27" s="39">
        <v>382</v>
      </c>
      <c r="L27" s="1720">
        <v>47</v>
      </c>
      <c r="M27" s="1721">
        <v>229</v>
      </c>
      <c r="N27" s="1721">
        <v>106</v>
      </c>
      <c r="O27" s="1727">
        <v>559</v>
      </c>
      <c r="P27" s="37">
        <v>316</v>
      </c>
      <c r="Q27" s="1719">
        <v>193</v>
      </c>
      <c r="R27" s="1720">
        <v>50</v>
      </c>
      <c r="S27" s="1728">
        <v>1002</v>
      </c>
      <c r="T27" s="1720">
        <v>599</v>
      </c>
      <c r="U27" s="1720">
        <v>136</v>
      </c>
      <c r="V27" s="1720">
        <v>267</v>
      </c>
      <c r="W27" s="1721">
        <v>1601</v>
      </c>
    </row>
    <row r="28" spans="2:23" s="38" customFormat="1" ht="12">
      <c r="B28" s="1724" t="s">
        <v>757</v>
      </c>
      <c r="C28" s="1725">
        <v>37251</v>
      </c>
      <c r="D28" s="1726">
        <v>5930</v>
      </c>
      <c r="E28" s="1719">
        <v>5930</v>
      </c>
      <c r="F28" s="1719">
        <v>0</v>
      </c>
      <c r="G28" s="1726">
        <v>26623</v>
      </c>
      <c r="H28" s="1720">
        <v>16371</v>
      </c>
      <c r="I28" s="1721">
        <v>10252</v>
      </c>
      <c r="J28" s="1721">
        <v>1</v>
      </c>
      <c r="K28" s="39">
        <v>935</v>
      </c>
      <c r="L28" s="1720">
        <v>209</v>
      </c>
      <c r="M28" s="1721">
        <v>461</v>
      </c>
      <c r="N28" s="1721">
        <v>265</v>
      </c>
      <c r="O28" s="1727">
        <v>753</v>
      </c>
      <c r="P28" s="37">
        <v>384</v>
      </c>
      <c r="Q28" s="1719">
        <v>306</v>
      </c>
      <c r="R28" s="1720">
        <v>63</v>
      </c>
      <c r="S28" s="1728">
        <v>539</v>
      </c>
      <c r="T28" s="1720">
        <v>334</v>
      </c>
      <c r="U28" s="1720">
        <v>21</v>
      </c>
      <c r="V28" s="1720">
        <v>184</v>
      </c>
      <c r="W28" s="1721">
        <v>2470</v>
      </c>
    </row>
    <row r="29" spans="2:23" s="38" customFormat="1" ht="12">
      <c r="B29" s="1724" t="s">
        <v>758</v>
      </c>
      <c r="C29" s="1725">
        <v>16052</v>
      </c>
      <c r="D29" s="1726">
        <v>3440</v>
      </c>
      <c r="E29" s="1719">
        <v>3440</v>
      </c>
      <c r="F29" s="1719">
        <v>0</v>
      </c>
      <c r="G29" s="1726">
        <v>9564</v>
      </c>
      <c r="H29" s="1720">
        <v>401</v>
      </c>
      <c r="I29" s="1721">
        <v>9163</v>
      </c>
      <c r="J29" s="1721">
        <v>0</v>
      </c>
      <c r="K29" s="39">
        <v>351</v>
      </c>
      <c r="L29" s="1720">
        <v>39</v>
      </c>
      <c r="M29" s="1721">
        <v>187</v>
      </c>
      <c r="N29" s="1721">
        <v>125</v>
      </c>
      <c r="O29" s="1727">
        <v>537</v>
      </c>
      <c r="P29" s="37">
        <v>355</v>
      </c>
      <c r="Q29" s="1719">
        <v>163</v>
      </c>
      <c r="R29" s="1720">
        <v>19</v>
      </c>
      <c r="S29" s="1728">
        <v>733</v>
      </c>
      <c r="T29" s="1720">
        <v>458</v>
      </c>
      <c r="U29" s="1720">
        <v>44</v>
      </c>
      <c r="V29" s="1720">
        <v>231</v>
      </c>
      <c r="W29" s="1721">
        <v>1427</v>
      </c>
    </row>
    <row r="30" spans="2:23" s="38" customFormat="1" ht="12">
      <c r="B30" s="1724" t="s">
        <v>759</v>
      </c>
      <c r="C30" s="1725">
        <v>6136</v>
      </c>
      <c r="D30" s="1726">
        <v>1141</v>
      </c>
      <c r="E30" s="1719">
        <v>1108</v>
      </c>
      <c r="F30" s="1719">
        <v>33</v>
      </c>
      <c r="G30" s="1726">
        <v>3334</v>
      </c>
      <c r="H30" s="1720">
        <v>268</v>
      </c>
      <c r="I30" s="1721">
        <v>3066</v>
      </c>
      <c r="J30" s="1721">
        <v>10</v>
      </c>
      <c r="K30" s="39">
        <v>245</v>
      </c>
      <c r="L30" s="1720">
        <v>163</v>
      </c>
      <c r="M30" s="1721">
        <v>43</v>
      </c>
      <c r="N30" s="1721">
        <v>39</v>
      </c>
      <c r="O30" s="1727">
        <v>251</v>
      </c>
      <c r="P30" s="37">
        <v>176</v>
      </c>
      <c r="Q30" s="1719">
        <v>63</v>
      </c>
      <c r="R30" s="1720">
        <v>12</v>
      </c>
      <c r="S30" s="1728">
        <v>273</v>
      </c>
      <c r="T30" s="1720">
        <v>190</v>
      </c>
      <c r="U30" s="1720">
        <v>14</v>
      </c>
      <c r="V30" s="1720">
        <v>69</v>
      </c>
      <c r="W30" s="1721">
        <v>882</v>
      </c>
    </row>
    <row r="31" spans="2:23" s="38" customFormat="1" ht="12">
      <c r="B31" s="1724" t="s">
        <v>760</v>
      </c>
      <c r="C31" s="1725">
        <v>3123</v>
      </c>
      <c r="D31" s="1726">
        <v>1126</v>
      </c>
      <c r="E31" s="1719">
        <v>1126</v>
      </c>
      <c r="F31" s="1719">
        <v>0</v>
      </c>
      <c r="G31" s="1726">
        <v>1002</v>
      </c>
      <c r="H31" s="1720">
        <v>0</v>
      </c>
      <c r="I31" s="1721">
        <v>1002</v>
      </c>
      <c r="J31" s="1721">
        <v>0</v>
      </c>
      <c r="K31" s="39">
        <v>177</v>
      </c>
      <c r="L31" s="1720">
        <v>1</v>
      </c>
      <c r="M31" s="1721">
        <v>133</v>
      </c>
      <c r="N31" s="1721">
        <v>43</v>
      </c>
      <c r="O31" s="1727">
        <v>226</v>
      </c>
      <c r="P31" s="37">
        <v>136</v>
      </c>
      <c r="Q31" s="1719">
        <v>90</v>
      </c>
      <c r="R31" s="1720">
        <v>0</v>
      </c>
      <c r="S31" s="1728">
        <v>215</v>
      </c>
      <c r="T31" s="1720">
        <v>166</v>
      </c>
      <c r="U31" s="1720">
        <v>7</v>
      </c>
      <c r="V31" s="1720">
        <v>42</v>
      </c>
      <c r="W31" s="1721">
        <v>377</v>
      </c>
    </row>
    <row r="32" spans="2:23" s="38" customFormat="1" ht="12">
      <c r="B32" s="1724" t="s">
        <v>761</v>
      </c>
      <c r="C32" s="1725">
        <v>5238</v>
      </c>
      <c r="D32" s="1726">
        <v>2131</v>
      </c>
      <c r="E32" s="1719">
        <v>2131</v>
      </c>
      <c r="F32" s="1719">
        <v>0</v>
      </c>
      <c r="G32" s="1726">
        <v>1405</v>
      </c>
      <c r="H32" s="1720">
        <v>0</v>
      </c>
      <c r="I32" s="1721">
        <v>1405</v>
      </c>
      <c r="J32" s="1721">
        <v>0</v>
      </c>
      <c r="K32" s="39">
        <v>546</v>
      </c>
      <c r="L32" s="1720">
        <v>10</v>
      </c>
      <c r="M32" s="1721">
        <v>434</v>
      </c>
      <c r="N32" s="1721">
        <v>102</v>
      </c>
      <c r="O32" s="1727">
        <v>311</v>
      </c>
      <c r="P32" s="37">
        <v>165</v>
      </c>
      <c r="Q32" s="1719">
        <v>124</v>
      </c>
      <c r="R32" s="1720">
        <v>22</v>
      </c>
      <c r="S32" s="1728">
        <v>411</v>
      </c>
      <c r="T32" s="1720">
        <v>279</v>
      </c>
      <c r="U32" s="1720">
        <v>28</v>
      </c>
      <c r="V32" s="1720">
        <v>104</v>
      </c>
      <c r="W32" s="1721">
        <v>434</v>
      </c>
    </row>
    <row r="33" spans="2:23" s="38" customFormat="1" ht="12">
      <c r="B33" s="1724" t="s">
        <v>762</v>
      </c>
      <c r="C33" s="1725">
        <v>39323</v>
      </c>
      <c r="D33" s="1726">
        <v>743</v>
      </c>
      <c r="E33" s="1719">
        <v>743</v>
      </c>
      <c r="F33" s="1719">
        <v>0</v>
      </c>
      <c r="G33" s="1726">
        <v>35876</v>
      </c>
      <c r="H33" s="1720">
        <v>22598</v>
      </c>
      <c r="I33" s="1721">
        <v>13278</v>
      </c>
      <c r="J33" s="1721">
        <v>2</v>
      </c>
      <c r="K33" s="39">
        <v>763</v>
      </c>
      <c r="L33" s="1720">
        <v>475</v>
      </c>
      <c r="M33" s="1721">
        <v>255</v>
      </c>
      <c r="N33" s="1721">
        <v>33</v>
      </c>
      <c r="O33" s="1727">
        <v>491</v>
      </c>
      <c r="P33" s="37">
        <v>372</v>
      </c>
      <c r="Q33" s="1719">
        <v>37</v>
      </c>
      <c r="R33" s="1720">
        <v>82</v>
      </c>
      <c r="S33" s="1728">
        <v>209</v>
      </c>
      <c r="T33" s="1720">
        <v>134</v>
      </c>
      <c r="U33" s="1720">
        <v>11</v>
      </c>
      <c r="V33" s="1720">
        <v>64</v>
      </c>
      <c r="W33" s="1721">
        <v>1239</v>
      </c>
    </row>
    <row r="34" spans="2:23" s="38" customFormat="1" ht="12">
      <c r="B34" s="1724" t="s">
        <v>763</v>
      </c>
      <c r="C34" s="1725">
        <v>19673</v>
      </c>
      <c r="D34" s="1726">
        <v>1761</v>
      </c>
      <c r="E34" s="1719">
        <v>1761</v>
      </c>
      <c r="F34" s="1719">
        <v>0</v>
      </c>
      <c r="G34" s="1726">
        <v>15057</v>
      </c>
      <c r="H34" s="1720">
        <v>9171</v>
      </c>
      <c r="I34" s="1721">
        <v>5886</v>
      </c>
      <c r="J34" s="1721">
        <v>2</v>
      </c>
      <c r="K34" s="39">
        <v>706</v>
      </c>
      <c r="L34" s="1720">
        <v>150</v>
      </c>
      <c r="M34" s="1721">
        <v>511</v>
      </c>
      <c r="N34" s="1721">
        <v>45</v>
      </c>
      <c r="O34" s="1727">
        <v>355</v>
      </c>
      <c r="P34" s="37">
        <v>235</v>
      </c>
      <c r="Q34" s="1719">
        <v>85</v>
      </c>
      <c r="R34" s="1720">
        <v>35</v>
      </c>
      <c r="S34" s="1728">
        <v>258</v>
      </c>
      <c r="T34" s="1720">
        <v>179</v>
      </c>
      <c r="U34" s="1720">
        <v>15</v>
      </c>
      <c r="V34" s="1720">
        <v>64</v>
      </c>
      <c r="W34" s="1721">
        <v>1534</v>
      </c>
    </row>
    <row r="35" spans="2:23" s="38" customFormat="1" ht="12">
      <c r="B35" s="1724" t="s">
        <v>764</v>
      </c>
      <c r="C35" s="1725">
        <v>15392</v>
      </c>
      <c r="D35" s="1726">
        <v>1303</v>
      </c>
      <c r="E35" s="1726">
        <v>1303</v>
      </c>
      <c r="F35" s="1719">
        <v>0</v>
      </c>
      <c r="G35" s="1726">
        <v>12218</v>
      </c>
      <c r="H35" s="1720">
        <v>4385</v>
      </c>
      <c r="I35" s="1721">
        <v>7833</v>
      </c>
      <c r="J35" s="1721">
        <v>0</v>
      </c>
      <c r="K35" s="39">
        <v>185</v>
      </c>
      <c r="L35" s="1720">
        <v>23</v>
      </c>
      <c r="M35" s="1721">
        <v>123</v>
      </c>
      <c r="N35" s="1721">
        <v>39</v>
      </c>
      <c r="O35" s="1727">
        <v>286</v>
      </c>
      <c r="P35" s="37">
        <v>176</v>
      </c>
      <c r="Q35" s="1719">
        <v>60</v>
      </c>
      <c r="R35" s="1720">
        <v>50</v>
      </c>
      <c r="S35" s="1728">
        <v>270</v>
      </c>
      <c r="T35" s="1720">
        <v>169</v>
      </c>
      <c r="U35" s="1720">
        <v>18</v>
      </c>
      <c r="V35" s="1720">
        <v>83</v>
      </c>
      <c r="W35" s="1721">
        <v>1130</v>
      </c>
    </row>
    <row r="36" spans="2:23" s="38" customFormat="1" ht="12">
      <c r="B36" s="1724" t="s">
        <v>765</v>
      </c>
      <c r="C36" s="1725">
        <v>7959</v>
      </c>
      <c r="D36" s="1726">
        <v>2080</v>
      </c>
      <c r="E36" s="1726">
        <v>2080</v>
      </c>
      <c r="F36" s="1719">
        <v>0</v>
      </c>
      <c r="G36" s="1726">
        <v>4230</v>
      </c>
      <c r="H36" s="1720">
        <v>1362</v>
      </c>
      <c r="I36" s="1721">
        <v>2868</v>
      </c>
      <c r="J36" s="1721">
        <v>1</v>
      </c>
      <c r="K36" s="39">
        <v>489</v>
      </c>
      <c r="L36" s="1720">
        <v>28</v>
      </c>
      <c r="M36" s="1721">
        <v>369</v>
      </c>
      <c r="N36" s="1721">
        <v>92</v>
      </c>
      <c r="O36" s="1727">
        <v>257</v>
      </c>
      <c r="P36" s="37">
        <v>141</v>
      </c>
      <c r="Q36" s="1719">
        <v>108</v>
      </c>
      <c r="R36" s="1720">
        <v>8</v>
      </c>
      <c r="S36" s="1728">
        <v>216</v>
      </c>
      <c r="T36" s="1720">
        <v>152</v>
      </c>
      <c r="U36" s="1720">
        <v>15</v>
      </c>
      <c r="V36" s="1720">
        <v>49</v>
      </c>
      <c r="W36" s="1721">
        <v>686</v>
      </c>
    </row>
    <row r="37" spans="2:23" s="38" customFormat="1" ht="12">
      <c r="B37" s="1724" t="s">
        <v>766</v>
      </c>
      <c r="C37" s="1725">
        <v>16179</v>
      </c>
      <c r="D37" s="1726">
        <v>1752</v>
      </c>
      <c r="E37" s="1726">
        <v>1752</v>
      </c>
      <c r="F37" s="1719">
        <v>0</v>
      </c>
      <c r="G37" s="1726">
        <v>12730</v>
      </c>
      <c r="H37" s="1720">
        <v>6976</v>
      </c>
      <c r="I37" s="1721">
        <v>5754</v>
      </c>
      <c r="J37" s="1721">
        <v>6</v>
      </c>
      <c r="K37" s="39">
        <v>361</v>
      </c>
      <c r="L37" s="1720">
        <v>96</v>
      </c>
      <c r="M37" s="1721">
        <v>178</v>
      </c>
      <c r="N37" s="1721">
        <v>87</v>
      </c>
      <c r="O37" s="1727">
        <v>328</v>
      </c>
      <c r="P37" s="37">
        <v>207</v>
      </c>
      <c r="Q37" s="1719">
        <v>86</v>
      </c>
      <c r="R37" s="1720">
        <v>35</v>
      </c>
      <c r="S37" s="1728">
        <v>159</v>
      </c>
      <c r="T37" s="1720">
        <v>116</v>
      </c>
      <c r="U37" s="1720">
        <v>8</v>
      </c>
      <c r="V37" s="1720">
        <v>35</v>
      </c>
      <c r="W37" s="1721">
        <v>843</v>
      </c>
    </row>
    <row r="38" spans="2:23" s="38" customFormat="1" ht="12">
      <c r="B38" s="1724" t="s">
        <v>767</v>
      </c>
      <c r="C38" s="1725">
        <v>33027</v>
      </c>
      <c r="D38" s="1726">
        <v>2728</v>
      </c>
      <c r="E38" s="1726">
        <v>2722</v>
      </c>
      <c r="F38" s="1719">
        <v>6</v>
      </c>
      <c r="G38" s="1726">
        <v>27875</v>
      </c>
      <c r="H38" s="1720">
        <v>22351</v>
      </c>
      <c r="I38" s="1721">
        <v>5524</v>
      </c>
      <c r="J38" s="1721">
        <v>33</v>
      </c>
      <c r="K38" s="39">
        <v>658</v>
      </c>
      <c r="L38" s="1720">
        <v>1</v>
      </c>
      <c r="M38" s="1721">
        <v>532</v>
      </c>
      <c r="N38" s="1721">
        <v>125</v>
      </c>
      <c r="O38" s="1727">
        <v>377</v>
      </c>
      <c r="P38" s="37">
        <v>171</v>
      </c>
      <c r="Q38" s="1719">
        <v>136</v>
      </c>
      <c r="R38" s="1720">
        <v>70</v>
      </c>
      <c r="S38" s="1728">
        <v>225</v>
      </c>
      <c r="T38" s="1720">
        <v>169</v>
      </c>
      <c r="U38" s="1720">
        <v>8</v>
      </c>
      <c r="V38" s="1720">
        <v>48</v>
      </c>
      <c r="W38" s="1721">
        <v>1131</v>
      </c>
    </row>
    <row r="39" spans="2:23" s="38" customFormat="1" ht="12">
      <c r="B39" s="1724" t="s">
        <v>768</v>
      </c>
      <c r="C39" s="1725">
        <v>11878</v>
      </c>
      <c r="D39" s="1726">
        <v>1681</v>
      </c>
      <c r="E39" s="1726">
        <v>1681</v>
      </c>
      <c r="F39" s="1719">
        <v>0</v>
      </c>
      <c r="G39" s="1726">
        <v>8415</v>
      </c>
      <c r="H39" s="1720">
        <v>5008</v>
      </c>
      <c r="I39" s="1721">
        <v>3407</v>
      </c>
      <c r="J39" s="1721">
        <v>24</v>
      </c>
      <c r="K39" s="39">
        <v>358</v>
      </c>
      <c r="L39" s="1720">
        <v>2</v>
      </c>
      <c r="M39" s="1721">
        <v>271</v>
      </c>
      <c r="N39" s="1721">
        <v>85</v>
      </c>
      <c r="O39" s="1727">
        <v>269</v>
      </c>
      <c r="P39" s="37">
        <v>159</v>
      </c>
      <c r="Q39" s="1719">
        <v>94</v>
      </c>
      <c r="R39" s="1720">
        <v>16</v>
      </c>
      <c r="S39" s="1728">
        <v>129</v>
      </c>
      <c r="T39" s="1720">
        <v>96</v>
      </c>
      <c r="U39" s="1720">
        <v>8</v>
      </c>
      <c r="V39" s="1720">
        <v>25</v>
      </c>
      <c r="W39" s="1721">
        <v>1002</v>
      </c>
    </row>
    <row r="40" spans="2:23" s="38" customFormat="1" ht="12">
      <c r="B40" s="1724" t="s">
        <v>769</v>
      </c>
      <c r="C40" s="1725">
        <v>37429</v>
      </c>
      <c r="D40" s="1726">
        <v>2222</v>
      </c>
      <c r="E40" s="1726">
        <v>2216</v>
      </c>
      <c r="F40" s="1719">
        <v>6</v>
      </c>
      <c r="G40" s="1726">
        <v>33131</v>
      </c>
      <c r="H40" s="1720">
        <v>26594</v>
      </c>
      <c r="I40" s="1721">
        <v>6537</v>
      </c>
      <c r="J40" s="1721">
        <v>15</v>
      </c>
      <c r="K40" s="39">
        <v>729</v>
      </c>
      <c r="L40" s="1720">
        <v>138</v>
      </c>
      <c r="M40" s="1721">
        <v>481</v>
      </c>
      <c r="N40" s="1721">
        <v>110</v>
      </c>
      <c r="O40" s="1727">
        <v>434</v>
      </c>
      <c r="P40" s="37">
        <v>218</v>
      </c>
      <c r="Q40" s="1719">
        <v>113</v>
      </c>
      <c r="R40" s="1720">
        <v>103</v>
      </c>
      <c r="S40" s="1728">
        <v>225</v>
      </c>
      <c r="T40" s="1720">
        <v>179</v>
      </c>
      <c r="U40" s="1720">
        <v>17</v>
      </c>
      <c r="V40" s="1720">
        <v>29</v>
      </c>
      <c r="W40" s="1721">
        <v>673</v>
      </c>
    </row>
    <row r="41" spans="2:23" s="38" customFormat="1" ht="12">
      <c r="B41" s="1724" t="s">
        <v>770</v>
      </c>
      <c r="C41" s="1725">
        <v>21165</v>
      </c>
      <c r="D41" s="1726">
        <v>1433</v>
      </c>
      <c r="E41" s="1726">
        <v>1433</v>
      </c>
      <c r="F41" s="1719">
        <v>0</v>
      </c>
      <c r="G41" s="1726">
        <v>18082</v>
      </c>
      <c r="H41" s="1720">
        <v>15350</v>
      </c>
      <c r="I41" s="1721">
        <v>2732</v>
      </c>
      <c r="J41" s="1721">
        <v>15</v>
      </c>
      <c r="K41" s="39">
        <v>298</v>
      </c>
      <c r="L41" s="1720">
        <v>9</v>
      </c>
      <c r="M41" s="1721">
        <v>237</v>
      </c>
      <c r="N41" s="1721">
        <v>52</v>
      </c>
      <c r="O41" s="1727">
        <v>283</v>
      </c>
      <c r="P41" s="37">
        <v>184</v>
      </c>
      <c r="Q41" s="1719">
        <v>65</v>
      </c>
      <c r="R41" s="1720">
        <v>34</v>
      </c>
      <c r="S41" s="1728">
        <v>75</v>
      </c>
      <c r="T41" s="1720">
        <v>55</v>
      </c>
      <c r="U41" s="1720">
        <v>2</v>
      </c>
      <c r="V41" s="1720">
        <v>18</v>
      </c>
      <c r="W41" s="1721">
        <v>979</v>
      </c>
    </row>
    <row r="42" spans="2:23" s="38" customFormat="1" ht="12">
      <c r="B42" s="1724" t="s">
        <v>771</v>
      </c>
      <c r="C42" s="1725">
        <v>12232</v>
      </c>
      <c r="D42" s="1726">
        <v>2396</v>
      </c>
      <c r="E42" s="1726">
        <v>2232</v>
      </c>
      <c r="F42" s="1719">
        <v>164</v>
      </c>
      <c r="G42" s="1726">
        <v>8104</v>
      </c>
      <c r="H42" s="1720">
        <v>4980</v>
      </c>
      <c r="I42" s="1721">
        <v>3124</v>
      </c>
      <c r="J42" s="1721">
        <v>30</v>
      </c>
      <c r="K42" s="39">
        <v>434</v>
      </c>
      <c r="L42" s="1720">
        <v>20</v>
      </c>
      <c r="M42" s="1721">
        <v>309</v>
      </c>
      <c r="N42" s="1721">
        <v>105</v>
      </c>
      <c r="O42" s="1727">
        <v>275</v>
      </c>
      <c r="P42" s="37">
        <v>150</v>
      </c>
      <c r="Q42" s="1719">
        <v>108</v>
      </c>
      <c r="R42" s="1720">
        <v>17</v>
      </c>
      <c r="S42" s="1728">
        <v>126</v>
      </c>
      <c r="T42" s="1720">
        <v>110</v>
      </c>
      <c r="U42" s="1720">
        <v>3</v>
      </c>
      <c r="V42" s="1720">
        <v>13</v>
      </c>
      <c r="W42" s="1721">
        <v>867</v>
      </c>
    </row>
    <row r="43" spans="2:23" s="38" customFormat="1" ht="12">
      <c r="B43" s="1724" t="s">
        <v>772</v>
      </c>
      <c r="C43" s="1725">
        <v>26125</v>
      </c>
      <c r="D43" s="1726">
        <v>1698</v>
      </c>
      <c r="E43" s="1726">
        <v>1698</v>
      </c>
      <c r="F43" s="1719">
        <v>0</v>
      </c>
      <c r="G43" s="1726">
        <v>21927</v>
      </c>
      <c r="H43" s="1720">
        <v>18234</v>
      </c>
      <c r="I43" s="1721">
        <v>3693</v>
      </c>
      <c r="J43" s="1721">
        <v>238</v>
      </c>
      <c r="K43" s="39">
        <v>523</v>
      </c>
      <c r="L43" s="1720">
        <v>19</v>
      </c>
      <c r="M43" s="1721">
        <v>422</v>
      </c>
      <c r="N43" s="1721">
        <v>82</v>
      </c>
      <c r="O43" s="1727">
        <v>296</v>
      </c>
      <c r="P43" s="37">
        <v>144</v>
      </c>
      <c r="Q43" s="1719">
        <v>87</v>
      </c>
      <c r="R43" s="1720">
        <v>65</v>
      </c>
      <c r="S43" s="1728">
        <v>165</v>
      </c>
      <c r="T43" s="1720">
        <v>116</v>
      </c>
      <c r="U43" s="1720">
        <v>5</v>
      </c>
      <c r="V43" s="1720">
        <v>44</v>
      </c>
      <c r="W43" s="1721">
        <v>1278</v>
      </c>
    </row>
    <row r="44" spans="2:23" s="38" customFormat="1" ht="12">
      <c r="B44" s="1724" t="s">
        <v>773</v>
      </c>
      <c r="C44" s="1725">
        <v>18004</v>
      </c>
      <c r="D44" s="1726">
        <v>4410</v>
      </c>
      <c r="E44" s="1726">
        <v>4410</v>
      </c>
      <c r="F44" s="1719">
        <v>0</v>
      </c>
      <c r="G44" s="1726">
        <v>10283</v>
      </c>
      <c r="H44" s="1720">
        <v>1698</v>
      </c>
      <c r="I44" s="1721">
        <v>8585</v>
      </c>
      <c r="J44" s="1721">
        <v>0</v>
      </c>
      <c r="K44" s="39">
        <v>525</v>
      </c>
      <c r="L44" s="1720">
        <v>76</v>
      </c>
      <c r="M44" s="1721">
        <v>261</v>
      </c>
      <c r="N44" s="1721">
        <v>188</v>
      </c>
      <c r="O44" s="1727">
        <v>676</v>
      </c>
      <c r="P44" s="37">
        <v>448</v>
      </c>
      <c r="Q44" s="1719">
        <v>213</v>
      </c>
      <c r="R44" s="1720">
        <v>15</v>
      </c>
      <c r="S44" s="1728">
        <v>702</v>
      </c>
      <c r="T44" s="1720">
        <v>458</v>
      </c>
      <c r="U44" s="1720">
        <v>52</v>
      </c>
      <c r="V44" s="1720">
        <v>192</v>
      </c>
      <c r="W44" s="1721">
        <v>1408</v>
      </c>
    </row>
    <row r="45" spans="2:23" s="38" customFormat="1" ht="12">
      <c r="B45" s="1724" t="s">
        <v>774</v>
      </c>
      <c r="C45" s="1725">
        <v>16674</v>
      </c>
      <c r="D45" s="1726">
        <v>5538</v>
      </c>
      <c r="E45" s="1726">
        <v>5537</v>
      </c>
      <c r="F45" s="1719">
        <v>1</v>
      </c>
      <c r="G45" s="1726">
        <v>7841</v>
      </c>
      <c r="H45" s="1720">
        <v>219</v>
      </c>
      <c r="I45" s="1721">
        <v>7622</v>
      </c>
      <c r="J45" s="1721">
        <v>51</v>
      </c>
      <c r="K45" s="39">
        <v>772</v>
      </c>
      <c r="L45" s="1720">
        <v>74</v>
      </c>
      <c r="M45" s="1721">
        <v>416</v>
      </c>
      <c r="N45" s="1721">
        <v>282</v>
      </c>
      <c r="O45" s="1727">
        <v>668</v>
      </c>
      <c r="P45" s="37">
        <v>369</v>
      </c>
      <c r="Q45" s="1719">
        <v>285</v>
      </c>
      <c r="R45" s="1720">
        <v>14</v>
      </c>
      <c r="S45" s="1728">
        <v>541</v>
      </c>
      <c r="T45" s="1720">
        <v>418</v>
      </c>
      <c r="U45" s="1720">
        <v>10</v>
      </c>
      <c r="V45" s="1720">
        <v>113</v>
      </c>
      <c r="W45" s="1721">
        <v>1263</v>
      </c>
    </row>
    <row r="46" spans="2:23" s="38" customFormat="1" ht="12">
      <c r="B46" s="1724" t="s">
        <v>775</v>
      </c>
      <c r="C46" s="1725">
        <v>73755</v>
      </c>
      <c r="D46" s="1726">
        <v>1471</v>
      </c>
      <c r="E46" s="1726">
        <v>1376</v>
      </c>
      <c r="F46" s="1719">
        <v>95</v>
      </c>
      <c r="G46" s="1726">
        <v>69286</v>
      </c>
      <c r="H46" s="1720">
        <v>50488</v>
      </c>
      <c r="I46" s="1721">
        <v>18798</v>
      </c>
      <c r="J46" s="1721">
        <v>317</v>
      </c>
      <c r="K46" s="39">
        <v>477</v>
      </c>
      <c r="L46" s="1720">
        <v>23</v>
      </c>
      <c r="M46" s="1721">
        <v>390</v>
      </c>
      <c r="N46" s="1721">
        <v>64</v>
      </c>
      <c r="O46" s="1727">
        <v>475</v>
      </c>
      <c r="P46" s="37">
        <v>318</v>
      </c>
      <c r="Q46" s="1719">
        <v>69</v>
      </c>
      <c r="R46" s="1720">
        <v>88</v>
      </c>
      <c r="S46" s="1728">
        <v>312</v>
      </c>
      <c r="T46" s="1720">
        <v>205</v>
      </c>
      <c r="U46" s="1720">
        <v>86</v>
      </c>
      <c r="V46" s="1720">
        <v>21</v>
      </c>
      <c r="W46" s="1721">
        <v>1417</v>
      </c>
    </row>
    <row r="47" spans="2:23" s="38" customFormat="1" ht="12">
      <c r="B47" s="1724" t="s">
        <v>776</v>
      </c>
      <c r="C47" s="1725">
        <v>15774</v>
      </c>
      <c r="D47" s="1726">
        <v>2387</v>
      </c>
      <c r="E47" s="1726">
        <v>2386</v>
      </c>
      <c r="F47" s="1719">
        <v>1</v>
      </c>
      <c r="G47" s="1726">
        <v>10181</v>
      </c>
      <c r="H47" s="1720">
        <v>928</v>
      </c>
      <c r="I47" s="1721">
        <v>9253</v>
      </c>
      <c r="J47" s="1721">
        <v>154</v>
      </c>
      <c r="K47" s="39">
        <v>442</v>
      </c>
      <c r="L47" s="1720">
        <v>10</v>
      </c>
      <c r="M47" s="1721">
        <v>345</v>
      </c>
      <c r="N47" s="1721">
        <v>87</v>
      </c>
      <c r="O47" s="1727">
        <v>531</v>
      </c>
      <c r="P47" s="37">
        <v>345</v>
      </c>
      <c r="Q47" s="1719">
        <v>120</v>
      </c>
      <c r="R47" s="1720">
        <v>66</v>
      </c>
      <c r="S47" s="1728">
        <v>508</v>
      </c>
      <c r="T47" s="1720">
        <v>346</v>
      </c>
      <c r="U47" s="1720">
        <v>33</v>
      </c>
      <c r="V47" s="1720">
        <v>129</v>
      </c>
      <c r="W47" s="1721">
        <v>1571</v>
      </c>
    </row>
    <row r="48" spans="2:23" s="38" customFormat="1" ht="12">
      <c r="B48" s="1724" t="s">
        <v>777</v>
      </c>
      <c r="C48" s="1725">
        <v>32960</v>
      </c>
      <c r="D48" s="1726">
        <v>2614</v>
      </c>
      <c r="E48" s="1726">
        <v>2614</v>
      </c>
      <c r="F48" s="1719">
        <v>0</v>
      </c>
      <c r="G48" s="1726">
        <v>27656</v>
      </c>
      <c r="H48" s="1720">
        <v>6380</v>
      </c>
      <c r="I48" s="1721">
        <v>21276</v>
      </c>
      <c r="J48" s="1721">
        <v>21</v>
      </c>
      <c r="K48" s="39">
        <v>605</v>
      </c>
      <c r="L48" s="1720">
        <v>292</v>
      </c>
      <c r="M48" s="1721">
        <v>185</v>
      </c>
      <c r="N48" s="1721">
        <v>128</v>
      </c>
      <c r="O48" s="1727">
        <v>517</v>
      </c>
      <c r="P48" s="37">
        <v>312</v>
      </c>
      <c r="Q48" s="1719">
        <v>151</v>
      </c>
      <c r="R48" s="1720">
        <v>54</v>
      </c>
      <c r="S48" s="1728">
        <v>314</v>
      </c>
      <c r="T48" s="1720">
        <v>193</v>
      </c>
      <c r="U48" s="1720">
        <v>21</v>
      </c>
      <c r="V48" s="1720">
        <v>100</v>
      </c>
      <c r="W48" s="1721">
        <v>1233</v>
      </c>
    </row>
    <row r="49" spans="2:23" s="38" customFormat="1" ht="12">
      <c r="B49" s="1724" t="s">
        <v>571</v>
      </c>
      <c r="C49" s="1725">
        <v>19082</v>
      </c>
      <c r="D49" s="1726">
        <v>1820</v>
      </c>
      <c r="E49" s="1726">
        <v>1820</v>
      </c>
      <c r="F49" s="1719">
        <v>0</v>
      </c>
      <c r="G49" s="1726">
        <v>15896</v>
      </c>
      <c r="H49" s="1720">
        <v>11549</v>
      </c>
      <c r="I49" s="1721">
        <v>4347</v>
      </c>
      <c r="J49" s="1721">
        <v>0</v>
      </c>
      <c r="K49" s="39">
        <v>293</v>
      </c>
      <c r="L49" s="1720">
        <v>4</v>
      </c>
      <c r="M49" s="1721">
        <v>183</v>
      </c>
      <c r="N49" s="1721">
        <v>106</v>
      </c>
      <c r="O49" s="1727">
        <v>283</v>
      </c>
      <c r="P49" s="37">
        <v>144</v>
      </c>
      <c r="Q49" s="1719">
        <v>103</v>
      </c>
      <c r="R49" s="1720">
        <v>36</v>
      </c>
      <c r="S49" s="1728">
        <v>177</v>
      </c>
      <c r="T49" s="1720">
        <v>116</v>
      </c>
      <c r="U49" s="1720">
        <v>8</v>
      </c>
      <c r="V49" s="1720">
        <v>53</v>
      </c>
      <c r="W49" s="1721">
        <v>613</v>
      </c>
    </row>
    <row r="50" spans="2:23" s="38" customFormat="1" ht="12">
      <c r="B50" s="1724" t="s">
        <v>778</v>
      </c>
      <c r="C50" s="1725">
        <v>5844</v>
      </c>
      <c r="D50" s="1726">
        <v>4179</v>
      </c>
      <c r="E50" s="1726">
        <v>4179</v>
      </c>
      <c r="F50" s="1719">
        <v>0</v>
      </c>
      <c r="G50" s="1726">
        <v>0</v>
      </c>
      <c r="H50" s="1720">
        <v>0</v>
      </c>
      <c r="I50" s="1721">
        <v>0</v>
      </c>
      <c r="J50" s="1721">
        <v>0</v>
      </c>
      <c r="K50" s="39">
        <v>498</v>
      </c>
      <c r="L50" s="1720">
        <v>0</v>
      </c>
      <c r="M50" s="1721">
        <v>243</v>
      </c>
      <c r="N50" s="1721">
        <v>255</v>
      </c>
      <c r="O50" s="1727">
        <v>464</v>
      </c>
      <c r="P50" s="37">
        <v>216</v>
      </c>
      <c r="Q50" s="1719">
        <v>248</v>
      </c>
      <c r="R50" s="1720">
        <v>0</v>
      </c>
      <c r="S50" s="1728">
        <v>536</v>
      </c>
      <c r="T50" s="1720">
        <v>345</v>
      </c>
      <c r="U50" s="1720">
        <v>27</v>
      </c>
      <c r="V50" s="1720">
        <v>164</v>
      </c>
      <c r="W50" s="1721">
        <v>167</v>
      </c>
    </row>
    <row r="51" spans="2:23" s="35" customFormat="1" ht="12">
      <c r="B51" s="1677" t="s">
        <v>779</v>
      </c>
      <c r="C51" s="1694">
        <v>6322</v>
      </c>
      <c r="D51" s="1718">
        <v>3982</v>
      </c>
      <c r="E51" s="1718">
        <v>3982</v>
      </c>
      <c r="F51" s="1719">
        <v>0</v>
      </c>
      <c r="G51" s="1718">
        <v>1085</v>
      </c>
      <c r="H51" s="1720">
        <v>387</v>
      </c>
      <c r="I51" s="1721">
        <v>698</v>
      </c>
      <c r="J51" s="1721">
        <v>0</v>
      </c>
      <c r="K51" s="36">
        <v>326</v>
      </c>
      <c r="L51" s="1720">
        <v>2</v>
      </c>
      <c r="M51" s="1721">
        <v>92</v>
      </c>
      <c r="N51" s="1721">
        <v>232</v>
      </c>
      <c r="O51" s="1722">
        <v>555</v>
      </c>
      <c r="P51" s="37">
        <v>186</v>
      </c>
      <c r="Q51" s="1719">
        <v>360</v>
      </c>
      <c r="R51" s="1720">
        <v>9</v>
      </c>
      <c r="S51" s="1723">
        <v>337</v>
      </c>
      <c r="T51" s="1720">
        <v>246</v>
      </c>
      <c r="U51" s="1720">
        <v>16</v>
      </c>
      <c r="V51" s="1720">
        <v>75</v>
      </c>
      <c r="W51" s="1721">
        <v>37</v>
      </c>
    </row>
    <row r="52" spans="2:23" s="35" customFormat="1" ht="12">
      <c r="B52" s="1677" t="s">
        <v>780</v>
      </c>
      <c r="C52" s="1694">
        <v>10961</v>
      </c>
      <c r="D52" s="1718">
        <v>3894</v>
      </c>
      <c r="E52" s="1718">
        <v>3894</v>
      </c>
      <c r="F52" s="1719">
        <v>0</v>
      </c>
      <c r="G52" s="1718">
        <v>4719</v>
      </c>
      <c r="H52" s="1720">
        <v>2113</v>
      </c>
      <c r="I52" s="1721">
        <v>2606</v>
      </c>
      <c r="J52" s="1721">
        <v>20</v>
      </c>
      <c r="K52" s="36">
        <v>456</v>
      </c>
      <c r="L52" s="1720">
        <v>47</v>
      </c>
      <c r="M52" s="1721">
        <v>222</v>
      </c>
      <c r="N52" s="1721">
        <v>187</v>
      </c>
      <c r="O52" s="1722">
        <v>453</v>
      </c>
      <c r="P52" s="37">
        <v>201</v>
      </c>
      <c r="Q52" s="1719">
        <v>237</v>
      </c>
      <c r="R52" s="1720">
        <v>15</v>
      </c>
      <c r="S52" s="1723">
        <v>294</v>
      </c>
      <c r="T52" s="1720">
        <v>218</v>
      </c>
      <c r="U52" s="1720">
        <v>18</v>
      </c>
      <c r="V52" s="1720">
        <v>58</v>
      </c>
      <c r="W52" s="1721">
        <v>1125</v>
      </c>
    </row>
    <row r="53" spans="2:23" s="35" customFormat="1" ht="12">
      <c r="B53" s="1677" t="s">
        <v>781</v>
      </c>
      <c r="C53" s="1694">
        <v>8018</v>
      </c>
      <c r="D53" s="1718">
        <v>2319</v>
      </c>
      <c r="E53" s="1718">
        <v>2319</v>
      </c>
      <c r="F53" s="1719">
        <v>0</v>
      </c>
      <c r="G53" s="1718">
        <v>3915</v>
      </c>
      <c r="H53" s="1720">
        <v>1699</v>
      </c>
      <c r="I53" s="1721">
        <v>2216</v>
      </c>
      <c r="J53" s="1721">
        <v>0</v>
      </c>
      <c r="K53" s="36">
        <v>523</v>
      </c>
      <c r="L53" s="1720">
        <v>31</v>
      </c>
      <c r="M53" s="1721">
        <v>373</v>
      </c>
      <c r="N53" s="1721">
        <v>119</v>
      </c>
      <c r="O53" s="1722">
        <v>368</v>
      </c>
      <c r="P53" s="37">
        <v>153</v>
      </c>
      <c r="Q53" s="1719">
        <v>192</v>
      </c>
      <c r="R53" s="1720">
        <v>23</v>
      </c>
      <c r="S53" s="1723">
        <v>221</v>
      </c>
      <c r="T53" s="1720">
        <v>151</v>
      </c>
      <c r="U53" s="1720">
        <v>20</v>
      </c>
      <c r="V53" s="1720">
        <v>50</v>
      </c>
      <c r="W53" s="1721">
        <v>672</v>
      </c>
    </row>
    <row r="54" spans="2:23" s="35" customFormat="1" ht="12">
      <c r="B54" s="1677" t="s">
        <v>782</v>
      </c>
      <c r="C54" s="1694">
        <v>3321</v>
      </c>
      <c r="D54" s="1718">
        <v>2448</v>
      </c>
      <c r="E54" s="1718">
        <v>2448</v>
      </c>
      <c r="F54" s="1719">
        <v>0</v>
      </c>
      <c r="G54" s="1718">
        <v>0</v>
      </c>
      <c r="H54" s="1720">
        <v>0</v>
      </c>
      <c r="I54" s="1721">
        <v>0</v>
      </c>
      <c r="J54" s="1721">
        <v>0</v>
      </c>
      <c r="K54" s="36">
        <v>338</v>
      </c>
      <c r="L54" s="1720">
        <v>0</v>
      </c>
      <c r="M54" s="1721">
        <v>190</v>
      </c>
      <c r="N54" s="1721">
        <v>148</v>
      </c>
      <c r="O54" s="1722">
        <v>285</v>
      </c>
      <c r="P54" s="37">
        <v>133</v>
      </c>
      <c r="Q54" s="1719">
        <v>152</v>
      </c>
      <c r="R54" s="1720">
        <v>0</v>
      </c>
      <c r="S54" s="1723">
        <v>250</v>
      </c>
      <c r="T54" s="1720">
        <v>158</v>
      </c>
      <c r="U54" s="1720">
        <v>13</v>
      </c>
      <c r="V54" s="1720">
        <v>79</v>
      </c>
      <c r="W54" s="1729">
        <v>0</v>
      </c>
    </row>
    <row r="55" spans="2:23" s="35" customFormat="1" ht="12">
      <c r="B55" s="1677" t="s">
        <v>783</v>
      </c>
      <c r="C55" s="1694">
        <v>56917</v>
      </c>
      <c r="D55" s="1718">
        <v>1261</v>
      </c>
      <c r="E55" s="1718">
        <v>1261</v>
      </c>
      <c r="F55" s="1719">
        <v>0</v>
      </c>
      <c r="G55" s="1718">
        <v>53278</v>
      </c>
      <c r="H55" s="1720">
        <v>39406</v>
      </c>
      <c r="I55" s="1721">
        <v>13872</v>
      </c>
      <c r="J55" s="1721">
        <v>26</v>
      </c>
      <c r="K55" s="36">
        <v>1328</v>
      </c>
      <c r="L55" s="1720">
        <v>490</v>
      </c>
      <c r="M55" s="1721">
        <v>775</v>
      </c>
      <c r="N55" s="1721">
        <v>63</v>
      </c>
      <c r="O55" s="1722">
        <v>401</v>
      </c>
      <c r="P55" s="37">
        <v>221</v>
      </c>
      <c r="Q55" s="1719">
        <v>80</v>
      </c>
      <c r="R55" s="1720">
        <v>100</v>
      </c>
      <c r="S55" s="1723">
        <v>175</v>
      </c>
      <c r="T55" s="1720">
        <v>102</v>
      </c>
      <c r="U55" s="1720">
        <v>4</v>
      </c>
      <c r="V55" s="1720">
        <v>69</v>
      </c>
      <c r="W55" s="1721">
        <v>448</v>
      </c>
    </row>
    <row r="56" spans="2:23" s="35" customFormat="1" ht="12">
      <c r="B56" s="1677" t="s">
        <v>784</v>
      </c>
      <c r="C56" s="1694">
        <v>25538</v>
      </c>
      <c r="D56" s="1718">
        <v>986</v>
      </c>
      <c r="E56" s="1718">
        <v>986</v>
      </c>
      <c r="F56" s="1719">
        <v>0</v>
      </c>
      <c r="G56" s="1718">
        <v>22744</v>
      </c>
      <c r="H56" s="1720">
        <v>6624</v>
      </c>
      <c r="I56" s="1721">
        <v>16120</v>
      </c>
      <c r="J56" s="1721">
        <v>0</v>
      </c>
      <c r="K56" s="36">
        <v>271</v>
      </c>
      <c r="L56" s="1720">
        <v>39</v>
      </c>
      <c r="M56" s="1721">
        <v>182</v>
      </c>
      <c r="N56" s="1721">
        <v>50</v>
      </c>
      <c r="O56" s="1722">
        <v>338</v>
      </c>
      <c r="P56" s="37">
        <v>204</v>
      </c>
      <c r="Q56" s="1719">
        <v>53</v>
      </c>
      <c r="R56" s="1720">
        <v>81</v>
      </c>
      <c r="S56" s="1723">
        <v>170</v>
      </c>
      <c r="T56" s="1720">
        <v>114</v>
      </c>
      <c r="U56" s="1720">
        <v>8</v>
      </c>
      <c r="V56" s="1720">
        <v>48</v>
      </c>
      <c r="W56" s="1721">
        <v>1029</v>
      </c>
    </row>
    <row r="57" spans="2:23" s="35" customFormat="1" ht="12">
      <c r="B57" s="1677" t="s">
        <v>785</v>
      </c>
      <c r="C57" s="1694">
        <v>20841</v>
      </c>
      <c r="D57" s="1718">
        <v>3946</v>
      </c>
      <c r="E57" s="1718">
        <v>3892</v>
      </c>
      <c r="F57" s="1719">
        <v>54</v>
      </c>
      <c r="G57" s="1718">
        <v>13596</v>
      </c>
      <c r="H57" s="1720">
        <v>8213</v>
      </c>
      <c r="I57" s="1721">
        <v>5383</v>
      </c>
      <c r="J57" s="1721">
        <v>0</v>
      </c>
      <c r="K57" s="36">
        <v>797</v>
      </c>
      <c r="L57" s="1720">
        <v>45</v>
      </c>
      <c r="M57" s="1721">
        <v>549</v>
      </c>
      <c r="N57" s="1721">
        <v>203</v>
      </c>
      <c r="O57" s="1722">
        <v>599</v>
      </c>
      <c r="P57" s="37">
        <v>299</v>
      </c>
      <c r="Q57" s="1719">
        <v>256</v>
      </c>
      <c r="R57" s="1720">
        <v>44</v>
      </c>
      <c r="S57" s="1723">
        <v>464</v>
      </c>
      <c r="T57" s="1720">
        <v>323</v>
      </c>
      <c r="U57" s="1720">
        <v>13</v>
      </c>
      <c r="V57" s="1720">
        <v>128</v>
      </c>
      <c r="W57" s="1721">
        <v>1439</v>
      </c>
    </row>
    <row r="58" spans="2:23" s="35" customFormat="1" ht="12">
      <c r="B58" s="1677" t="s">
        <v>786</v>
      </c>
      <c r="C58" s="1694">
        <v>20476</v>
      </c>
      <c r="D58" s="1718">
        <v>1834</v>
      </c>
      <c r="E58" s="1718">
        <v>1719</v>
      </c>
      <c r="F58" s="1719">
        <v>115</v>
      </c>
      <c r="G58" s="1718">
        <v>17296</v>
      </c>
      <c r="H58" s="1720">
        <v>12286</v>
      </c>
      <c r="I58" s="1721">
        <v>5010</v>
      </c>
      <c r="J58" s="1721">
        <v>10</v>
      </c>
      <c r="K58" s="36">
        <v>427</v>
      </c>
      <c r="L58" s="1720">
        <v>38</v>
      </c>
      <c r="M58" s="1721">
        <v>303</v>
      </c>
      <c r="N58" s="1721">
        <v>86</v>
      </c>
      <c r="O58" s="1722">
        <v>340</v>
      </c>
      <c r="P58" s="37">
        <v>175</v>
      </c>
      <c r="Q58" s="1719">
        <v>92</v>
      </c>
      <c r="R58" s="1720">
        <v>73</v>
      </c>
      <c r="S58" s="1723">
        <v>177</v>
      </c>
      <c r="T58" s="1720">
        <v>128</v>
      </c>
      <c r="U58" s="1720">
        <v>4</v>
      </c>
      <c r="V58" s="1720">
        <v>45</v>
      </c>
      <c r="W58" s="1721">
        <v>392</v>
      </c>
    </row>
    <row r="59" spans="2:23" s="35" customFormat="1" ht="12">
      <c r="B59" s="1677" t="s">
        <v>787</v>
      </c>
      <c r="C59" s="1694">
        <v>4292</v>
      </c>
      <c r="D59" s="1718">
        <v>1204</v>
      </c>
      <c r="E59" s="1718">
        <v>1204</v>
      </c>
      <c r="F59" s="1719">
        <v>0</v>
      </c>
      <c r="G59" s="1718">
        <v>2161</v>
      </c>
      <c r="H59" s="1720">
        <v>234</v>
      </c>
      <c r="I59" s="1721">
        <v>1927</v>
      </c>
      <c r="J59" s="1721">
        <v>0</v>
      </c>
      <c r="K59" s="36">
        <v>301</v>
      </c>
      <c r="L59" s="1720">
        <v>3</v>
      </c>
      <c r="M59" s="1721">
        <v>231</v>
      </c>
      <c r="N59" s="1721">
        <v>67</v>
      </c>
      <c r="O59" s="1722">
        <v>174</v>
      </c>
      <c r="P59" s="37">
        <v>85</v>
      </c>
      <c r="Q59" s="1719">
        <v>70</v>
      </c>
      <c r="R59" s="1720">
        <v>19</v>
      </c>
      <c r="S59" s="1723">
        <v>171</v>
      </c>
      <c r="T59" s="1720">
        <v>109</v>
      </c>
      <c r="U59" s="1720">
        <v>6</v>
      </c>
      <c r="V59" s="1720">
        <v>56</v>
      </c>
      <c r="W59" s="1721">
        <v>281</v>
      </c>
    </row>
    <row r="60" spans="2:23" s="35" customFormat="1" ht="12">
      <c r="B60" s="1730" t="s">
        <v>788</v>
      </c>
      <c r="C60" s="1731">
        <v>17922</v>
      </c>
      <c r="D60" s="1732">
        <v>1880</v>
      </c>
      <c r="E60" s="1732">
        <v>1880</v>
      </c>
      <c r="F60" s="1733">
        <v>0</v>
      </c>
      <c r="G60" s="1732">
        <v>14691</v>
      </c>
      <c r="H60" s="1734">
        <v>9906</v>
      </c>
      <c r="I60" s="1735">
        <v>4785</v>
      </c>
      <c r="J60" s="1735">
        <v>7</v>
      </c>
      <c r="K60" s="1736">
        <v>363</v>
      </c>
      <c r="L60" s="1734">
        <v>18</v>
      </c>
      <c r="M60" s="1735">
        <v>245</v>
      </c>
      <c r="N60" s="1735">
        <v>100</v>
      </c>
      <c r="O60" s="1737">
        <v>285</v>
      </c>
      <c r="P60" s="1738">
        <v>125</v>
      </c>
      <c r="Q60" s="1733">
        <v>111</v>
      </c>
      <c r="R60" s="1734">
        <v>49</v>
      </c>
      <c r="S60" s="1739">
        <v>254</v>
      </c>
      <c r="T60" s="1734">
        <v>170</v>
      </c>
      <c r="U60" s="1734">
        <v>12</v>
      </c>
      <c r="V60" s="1734">
        <v>72</v>
      </c>
      <c r="W60" s="1735">
        <v>442</v>
      </c>
    </row>
    <row r="61" spans="2:23" ht="13.5">
      <c r="B61" s="25" t="s">
        <v>793</v>
      </c>
      <c r="C61" s="25"/>
      <c r="D61" s="40"/>
      <c r="E61" s="40"/>
      <c r="F61" s="40"/>
      <c r="G61" s="40"/>
      <c r="H61" s="40"/>
      <c r="I61" s="40"/>
      <c r="J61" s="40"/>
      <c r="K61" s="40"/>
      <c r="L61" s="40"/>
      <c r="M61" s="40"/>
      <c r="N61" s="40"/>
      <c r="O61" s="40"/>
      <c r="P61" s="40"/>
      <c r="Q61" s="40"/>
      <c r="R61" s="40"/>
      <c r="S61" s="40"/>
      <c r="T61" s="40"/>
      <c r="U61" s="40"/>
      <c r="V61" s="40"/>
      <c r="W61" s="40"/>
    </row>
    <row r="62" spans="2:23" ht="13.5">
      <c r="B62" s="25" t="s">
        <v>789</v>
      </c>
      <c r="C62" s="25"/>
      <c r="D62" s="25"/>
      <c r="E62" s="25"/>
      <c r="F62" s="25"/>
      <c r="G62" s="25"/>
      <c r="H62" s="25"/>
      <c r="I62" s="25"/>
      <c r="J62" s="25"/>
      <c r="K62" s="25"/>
      <c r="L62" s="25"/>
      <c r="M62" s="25"/>
      <c r="N62" s="25"/>
      <c r="O62" s="25"/>
      <c r="P62" s="25"/>
      <c r="Q62" s="25"/>
      <c r="R62" s="1740"/>
      <c r="S62" s="25"/>
      <c r="T62" s="25"/>
      <c r="U62" s="25"/>
      <c r="V62" s="25"/>
      <c r="W62" s="25"/>
    </row>
    <row r="63" spans="2:23" ht="13.5">
      <c r="B63" s="25"/>
      <c r="C63" s="25"/>
      <c r="D63" s="25"/>
      <c r="E63" s="25"/>
      <c r="F63" s="25"/>
      <c r="G63" s="25"/>
      <c r="H63" s="25"/>
      <c r="I63" s="25"/>
      <c r="J63" s="25"/>
      <c r="K63" s="25"/>
      <c r="L63" s="25"/>
      <c r="M63" s="25"/>
      <c r="N63" s="25"/>
      <c r="O63" s="25"/>
      <c r="P63" s="25"/>
      <c r="Q63" s="25"/>
      <c r="R63" s="25"/>
      <c r="S63" s="25"/>
      <c r="T63" s="25"/>
      <c r="U63" s="25"/>
      <c r="V63" s="25"/>
      <c r="W63" s="25"/>
    </row>
    <row r="64" ht="13.5">
      <c r="R64" s="1741"/>
    </row>
    <row r="66" ht="13.5">
      <c r="R66" s="1741"/>
    </row>
  </sheetData>
  <mergeCells count="12">
    <mergeCell ref="Q4:Q5"/>
    <mergeCell ref="R4:R5"/>
    <mergeCell ref="T4:T5"/>
    <mergeCell ref="U4:U5"/>
    <mergeCell ref="M4:M5"/>
    <mergeCell ref="N4:N5"/>
    <mergeCell ref="P4:P5"/>
    <mergeCell ref="D3:D5"/>
    <mergeCell ref="E4:E5"/>
    <mergeCell ref="H4:H5"/>
    <mergeCell ref="I4:I5"/>
    <mergeCell ref="L4:L5"/>
  </mergeCells>
  <printOptions/>
  <pageMargins left="0.75" right="0.75" top="1" bottom="1" header="0.512" footer="0.512"/>
  <pageSetup fitToHeight="1" fitToWidth="1" horizontalDpi="300" verticalDpi="300" orientation="landscape" paperSize="8" scale="97" r:id="rId1"/>
</worksheet>
</file>

<file path=xl/worksheets/sheet20.xml><?xml version="1.0" encoding="utf-8"?>
<worksheet xmlns="http://schemas.openxmlformats.org/spreadsheetml/2006/main" xmlns:r="http://schemas.openxmlformats.org/officeDocument/2006/relationships">
  <dimension ref="B2:O54"/>
  <sheetViews>
    <sheetView workbookViewId="0" topLeftCell="A1">
      <selection activeCell="A1" sqref="A1"/>
    </sheetView>
  </sheetViews>
  <sheetFormatPr defaultColWidth="9.00390625" defaultRowHeight="13.5"/>
  <cols>
    <col min="1" max="1" width="2.625" style="684" customWidth="1"/>
    <col min="2" max="2" width="14.875" style="685" customWidth="1"/>
    <col min="3" max="9" width="10.625" style="686" customWidth="1"/>
    <col min="10" max="10" width="10.375" style="686" customWidth="1"/>
    <col min="11" max="12" width="10.625" style="686" customWidth="1"/>
    <col min="13" max="13" width="0" style="684" hidden="1" customWidth="1"/>
    <col min="14" max="16384" width="9.00390625" style="684" customWidth="1"/>
  </cols>
  <sheetData>
    <row r="1" ht="12" customHeight="1"/>
    <row r="2" spans="2:4" ht="18" customHeight="1">
      <c r="B2" s="687" t="s">
        <v>1521</v>
      </c>
      <c r="D2" s="688"/>
    </row>
    <row r="3" spans="4:12" ht="13.5" customHeight="1" thickBot="1">
      <c r="D3" s="689"/>
      <c r="E3" s="689"/>
      <c r="F3" s="689"/>
      <c r="G3" s="689"/>
      <c r="H3" s="689"/>
      <c r="I3" s="689"/>
      <c r="J3" s="689"/>
      <c r="K3" s="690"/>
      <c r="L3" s="691" t="s">
        <v>1431</v>
      </c>
    </row>
    <row r="4" spans="2:13" s="692" customFormat="1" ht="13.5" customHeight="1" thickTop="1">
      <c r="B4" s="1374" t="s">
        <v>1432</v>
      </c>
      <c r="C4" s="1377" t="s">
        <v>1423</v>
      </c>
      <c r="D4" s="693" t="s">
        <v>1424</v>
      </c>
      <c r="E4" s="693" t="s">
        <v>1433</v>
      </c>
      <c r="F4" s="694" t="s">
        <v>1434</v>
      </c>
      <c r="G4" s="694" t="s">
        <v>1425</v>
      </c>
      <c r="H4" s="693" t="s">
        <v>1426</v>
      </c>
      <c r="I4" s="693" t="s">
        <v>1435</v>
      </c>
      <c r="J4" s="693" t="s">
        <v>1436</v>
      </c>
      <c r="K4" s="695" t="s">
        <v>1427</v>
      </c>
      <c r="L4" s="696" t="s">
        <v>1437</v>
      </c>
      <c r="M4" s="697"/>
    </row>
    <row r="5" spans="2:13" s="692" customFormat="1" ht="12">
      <c r="B5" s="1375"/>
      <c r="C5" s="1378"/>
      <c r="D5" s="699"/>
      <c r="E5" s="698" t="s">
        <v>1438</v>
      </c>
      <c r="F5" s="699" t="s">
        <v>1439</v>
      </c>
      <c r="G5" s="699"/>
      <c r="H5" s="699"/>
      <c r="I5" s="699"/>
      <c r="J5" s="699"/>
      <c r="K5" s="699"/>
      <c r="L5" s="700" t="s">
        <v>1440</v>
      </c>
      <c r="M5" s="701" t="s">
        <v>1441</v>
      </c>
    </row>
    <row r="6" spans="2:13" s="692" customFormat="1" ht="12">
      <c r="B6" s="1376"/>
      <c r="C6" s="1379"/>
      <c r="D6" s="702" t="s">
        <v>1442</v>
      </c>
      <c r="E6" s="702" t="s">
        <v>1443</v>
      </c>
      <c r="F6" s="703" t="s">
        <v>1444</v>
      </c>
      <c r="G6" s="703" t="s">
        <v>1445</v>
      </c>
      <c r="H6" s="702" t="s">
        <v>1446</v>
      </c>
      <c r="I6" s="702" t="s">
        <v>1447</v>
      </c>
      <c r="J6" s="702" t="s">
        <v>1448</v>
      </c>
      <c r="K6" s="704" t="s">
        <v>1449</v>
      </c>
      <c r="L6" s="705" t="s">
        <v>1450</v>
      </c>
      <c r="M6" s="701" t="s">
        <v>1451</v>
      </c>
    </row>
    <row r="7" spans="2:13" s="692" customFormat="1" ht="12">
      <c r="B7" s="706"/>
      <c r="C7" s="707"/>
      <c r="D7" s="707" t="s">
        <v>1452</v>
      </c>
      <c r="E7" s="707" t="s">
        <v>1452</v>
      </c>
      <c r="F7" s="707" t="s">
        <v>1452</v>
      </c>
      <c r="G7" s="708" t="s">
        <v>1453</v>
      </c>
      <c r="H7" s="708" t="s">
        <v>1453</v>
      </c>
      <c r="I7" s="707" t="s">
        <v>1454</v>
      </c>
      <c r="J7" s="707" t="s">
        <v>1454</v>
      </c>
      <c r="K7" s="709" t="s">
        <v>1453</v>
      </c>
      <c r="L7" s="708" t="s">
        <v>1453</v>
      </c>
      <c r="M7" s="701"/>
    </row>
    <row r="8" spans="2:13" s="710" customFormat="1" ht="22.5" customHeight="1">
      <c r="B8" s="711" t="s">
        <v>1455</v>
      </c>
      <c r="C8" s="712" t="s">
        <v>1456</v>
      </c>
      <c r="D8" s="713">
        <v>1254588</v>
      </c>
      <c r="E8" s="713">
        <v>431970</v>
      </c>
      <c r="F8" s="713">
        <v>309313</v>
      </c>
      <c r="G8" s="714">
        <v>34.4</v>
      </c>
      <c r="H8" s="714">
        <v>71.6</v>
      </c>
      <c r="I8" s="715">
        <v>10198.2</v>
      </c>
      <c r="J8" s="715">
        <v>18593.6</v>
      </c>
      <c r="K8" s="716">
        <v>54.8</v>
      </c>
      <c r="L8" s="714">
        <v>31.4</v>
      </c>
      <c r="M8" s="717"/>
    </row>
    <row r="9" spans="2:13" s="718" customFormat="1" ht="12">
      <c r="B9" s="719"/>
      <c r="C9" s="720"/>
      <c r="D9" s="720"/>
      <c r="E9" s="720"/>
      <c r="F9" s="721"/>
      <c r="G9" s="721"/>
      <c r="H9" s="720"/>
      <c r="I9" s="722"/>
      <c r="J9" s="722"/>
      <c r="K9" s="723"/>
      <c r="L9" s="724"/>
      <c r="M9" s="725"/>
    </row>
    <row r="10" spans="2:13" s="692" customFormat="1" ht="19.5" customHeight="1">
      <c r="B10" s="726" t="s">
        <v>1457</v>
      </c>
      <c r="C10" s="727" t="s">
        <v>944</v>
      </c>
      <c r="D10" s="727">
        <v>1201544</v>
      </c>
      <c r="E10" s="727">
        <v>431970</v>
      </c>
      <c r="F10" s="727">
        <v>309313</v>
      </c>
      <c r="G10" s="728">
        <v>36</v>
      </c>
      <c r="H10" s="728">
        <v>71.6</v>
      </c>
      <c r="I10" s="729">
        <v>10198.2</v>
      </c>
      <c r="J10" s="729">
        <v>18593.6</v>
      </c>
      <c r="K10" s="730">
        <v>54.8</v>
      </c>
      <c r="L10" s="731">
        <v>34.2</v>
      </c>
      <c r="M10" s="701"/>
    </row>
    <row r="11" spans="2:13" s="692" customFormat="1" ht="12.75" thickBot="1">
      <c r="B11" s="726"/>
      <c r="C11" s="698"/>
      <c r="D11" s="698"/>
      <c r="E11" s="698"/>
      <c r="F11" s="699"/>
      <c r="G11" s="699"/>
      <c r="H11" s="698"/>
      <c r="I11" s="729"/>
      <c r="J11" s="729"/>
      <c r="K11" s="732"/>
      <c r="L11" s="733"/>
      <c r="M11" s="701"/>
    </row>
    <row r="12" spans="2:13" s="734" customFormat="1" ht="19.5" customHeight="1">
      <c r="B12" s="726" t="s">
        <v>1458</v>
      </c>
      <c r="C12" s="699" t="s">
        <v>1459</v>
      </c>
      <c r="D12" s="735">
        <v>248597</v>
      </c>
      <c r="E12" s="735">
        <v>139340</v>
      </c>
      <c r="F12" s="735">
        <v>109030</v>
      </c>
      <c r="G12" s="728">
        <v>56.1</v>
      </c>
      <c r="H12" s="728">
        <v>78.2</v>
      </c>
      <c r="I12" s="729">
        <v>2558</v>
      </c>
      <c r="J12" s="729">
        <v>4159</v>
      </c>
      <c r="K12" s="730">
        <v>61.5</v>
      </c>
      <c r="L12" s="736">
        <v>53.2</v>
      </c>
      <c r="M12" s="737">
        <v>1</v>
      </c>
    </row>
    <row r="13" spans="2:13" s="734" customFormat="1" ht="19.5" customHeight="1">
      <c r="B13" s="726" t="s">
        <v>1460</v>
      </c>
      <c r="C13" s="699" t="s">
        <v>1461</v>
      </c>
      <c r="D13" s="735">
        <v>93099</v>
      </c>
      <c r="E13" s="735">
        <v>28478</v>
      </c>
      <c r="F13" s="735">
        <v>17630</v>
      </c>
      <c r="G13" s="728">
        <v>30.6</v>
      </c>
      <c r="H13" s="728">
        <v>61.9</v>
      </c>
      <c r="I13" s="729">
        <v>875.6</v>
      </c>
      <c r="J13" s="729">
        <v>1463</v>
      </c>
      <c r="K13" s="730">
        <v>59.8</v>
      </c>
      <c r="L13" s="736">
        <v>27.3</v>
      </c>
      <c r="M13" s="738">
        <v>1</v>
      </c>
    </row>
    <row r="14" spans="2:13" s="734" customFormat="1" ht="19.5" customHeight="1">
      <c r="B14" s="726" t="s">
        <v>1462</v>
      </c>
      <c r="C14" s="699" t="s">
        <v>1463</v>
      </c>
      <c r="D14" s="735">
        <v>100802</v>
      </c>
      <c r="E14" s="735">
        <v>46330</v>
      </c>
      <c r="F14" s="735">
        <v>33963</v>
      </c>
      <c r="G14" s="728">
        <v>46</v>
      </c>
      <c r="H14" s="728">
        <v>73.3</v>
      </c>
      <c r="I14" s="729">
        <v>954</v>
      </c>
      <c r="J14" s="729">
        <v>1599</v>
      </c>
      <c r="K14" s="730">
        <v>59.7</v>
      </c>
      <c r="L14" s="736">
        <v>42</v>
      </c>
      <c r="M14" s="738">
        <v>1</v>
      </c>
    </row>
    <row r="15" spans="2:13" s="739" customFormat="1" ht="19.5" customHeight="1">
      <c r="B15" s="726" t="s">
        <v>1464</v>
      </c>
      <c r="C15" s="699" t="s">
        <v>1465</v>
      </c>
      <c r="D15" s="735">
        <v>101327</v>
      </c>
      <c r="E15" s="735">
        <v>27702</v>
      </c>
      <c r="F15" s="735">
        <v>19433</v>
      </c>
      <c r="G15" s="728">
        <v>27.3</v>
      </c>
      <c r="H15" s="728">
        <v>7.2</v>
      </c>
      <c r="I15" s="729">
        <v>485.2</v>
      </c>
      <c r="J15" s="729">
        <v>817</v>
      </c>
      <c r="K15" s="730">
        <v>59.4</v>
      </c>
      <c r="L15" s="736">
        <v>24.9</v>
      </c>
      <c r="M15" s="740">
        <v>1</v>
      </c>
    </row>
    <row r="16" spans="2:13" s="734" customFormat="1" ht="19.5" customHeight="1">
      <c r="B16" s="726" t="s">
        <v>1466</v>
      </c>
      <c r="C16" s="699" t="s">
        <v>1467</v>
      </c>
      <c r="D16" s="735">
        <v>42101</v>
      </c>
      <c r="E16" s="735">
        <v>12251</v>
      </c>
      <c r="F16" s="735">
        <v>7345</v>
      </c>
      <c r="G16" s="728">
        <v>29.1</v>
      </c>
      <c r="H16" s="728">
        <v>60</v>
      </c>
      <c r="I16" s="729">
        <v>263.9</v>
      </c>
      <c r="J16" s="729">
        <v>407</v>
      </c>
      <c r="K16" s="730">
        <v>64.8</v>
      </c>
      <c r="L16" s="736">
        <v>26.2</v>
      </c>
      <c r="M16" s="741">
        <v>1</v>
      </c>
    </row>
    <row r="17" spans="2:13" s="734" customFormat="1" ht="19.5" customHeight="1">
      <c r="B17" s="726" t="s">
        <v>1468</v>
      </c>
      <c r="C17" s="699" t="s">
        <v>1469</v>
      </c>
      <c r="D17" s="735">
        <v>43198</v>
      </c>
      <c r="E17" s="735">
        <v>18663</v>
      </c>
      <c r="F17" s="735">
        <v>14296</v>
      </c>
      <c r="G17" s="728">
        <v>43.2</v>
      </c>
      <c r="H17" s="728">
        <v>76.6</v>
      </c>
      <c r="I17" s="729">
        <v>447</v>
      </c>
      <c r="J17" s="729">
        <v>924</v>
      </c>
      <c r="K17" s="730">
        <v>48.4</v>
      </c>
      <c r="L17" s="736">
        <v>39.5</v>
      </c>
      <c r="M17" s="738">
        <v>1</v>
      </c>
    </row>
    <row r="18" spans="2:13" s="734" customFormat="1" ht="19.5" customHeight="1">
      <c r="B18" s="726" t="s">
        <v>1470</v>
      </c>
      <c r="C18" s="699" t="s">
        <v>1471</v>
      </c>
      <c r="D18" s="735">
        <v>38011</v>
      </c>
      <c r="E18" s="735">
        <v>20294</v>
      </c>
      <c r="F18" s="735">
        <v>15901</v>
      </c>
      <c r="G18" s="728">
        <v>53.4</v>
      </c>
      <c r="H18" s="728">
        <v>78.4</v>
      </c>
      <c r="I18" s="729">
        <v>534.6</v>
      </c>
      <c r="J18" s="729">
        <v>791.4</v>
      </c>
      <c r="K18" s="730">
        <v>67.6</v>
      </c>
      <c r="L18" s="736">
        <v>49.2</v>
      </c>
      <c r="M18" s="738">
        <v>1</v>
      </c>
    </row>
    <row r="19" spans="2:13" s="734" customFormat="1" ht="19.5" customHeight="1">
      <c r="B19" s="726" t="s">
        <v>1472</v>
      </c>
      <c r="C19" s="699" t="s">
        <v>1473</v>
      </c>
      <c r="D19" s="735">
        <v>30916</v>
      </c>
      <c r="E19" s="735">
        <v>11537</v>
      </c>
      <c r="F19" s="735">
        <v>7248</v>
      </c>
      <c r="G19" s="728">
        <v>37.3</v>
      </c>
      <c r="H19" s="728">
        <v>62.8</v>
      </c>
      <c r="I19" s="729">
        <v>403</v>
      </c>
      <c r="J19" s="729">
        <v>773</v>
      </c>
      <c r="K19" s="730">
        <v>52.1</v>
      </c>
      <c r="L19" s="736">
        <v>36.1</v>
      </c>
      <c r="M19" s="738">
        <v>1</v>
      </c>
    </row>
    <row r="20" spans="2:13" s="734" customFormat="1" ht="19.5" customHeight="1">
      <c r="B20" s="726" t="s">
        <v>1474</v>
      </c>
      <c r="C20" s="699" t="s">
        <v>1475</v>
      </c>
      <c r="D20" s="735">
        <v>32811</v>
      </c>
      <c r="E20" s="735">
        <v>12229</v>
      </c>
      <c r="F20" s="735">
        <v>7134</v>
      </c>
      <c r="G20" s="728">
        <v>37.3</v>
      </c>
      <c r="H20" s="728">
        <v>58.3</v>
      </c>
      <c r="I20" s="729">
        <v>330.3</v>
      </c>
      <c r="J20" s="729">
        <v>488</v>
      </c>
      <c r="K20" s="730">
        <v>67.7</v>
      </c>
      <c r="L20" s="736">
        <v>34</v>
      </c>
      <c r="M20" s="738">
        <v>1</v>
      </c>
    </row>
    <row r="21" spans="2:13" s="734" customFormat="1" ht="19.5" customHeight="1">
      <c r="B21" s="726" t="s">
        <v>1476</v>
      </c>
      <c r="C21" s="699" t="s">
        <v>1477</v>
      </c>
      <c r="D21" s="735">
        <v>60556</v>
      </c>
      <c r="E21" s="735">
        <v>35782</v>
      </c>
      <c r="F21" s="735">
        <v>28922</v>
      </c>
      <c r="G21" s="728">
        <v>59.1</v>
      </c>
      <c r="H21" s="728">
        <v>80.8</v>
      </c>
      <c r="I21" s="729">
        <v>849</v>
      </c>
      <c r="J21" s="729">
        <v>1244.6</v>
      </c>
      <c r="K21" s="730">
        <v>68.2</v>
      </c>
      <c r="L21" s="736">
        <v>53.6</v>
      </c>
      <c r="M21" s="738">
        <v>1</v>
      </c>
    </row>
    <row r="22" spans="2:13" s="734" customFormat="1" ht="19.5" customHeight="1">
      <c r="B22" s="726" t="s">
        <v>1478</v>
      </c>
      <c r="C22" s="699" t="s">
        <v>1479</v>
      </c>
      <c r="D22" s="735">
        <v>43542</v>
      </c>
      <c r="E22" s="735">
        <v>15102</v>
      </c>
      <c r="F22" s="735">
        <v>9274</v>
      </c>
      <c r="G22" s="728">
        <v>34.7</v>
      </c>
      <c r="H22" s="728">
        <v>61.4</v>
      </c>
      <c r="I22" s="729">
        <v>443.6</v>
      </c>
      <c r="J22" s="729">
        <v>1025.5</v>
      </c>
      <c r="K22" s="730">
        <v>43.3</v>
      </c>
      <c r="L22" s="736">
        <v>34.5</v>
      </c>
      <c r="M22" s="738">
        <v>1</v>
      </c>
    </row>
    <row r="23" spans="2:13" s="734" customFormat="1" ht="19.5" customHeight="1">
      <c r="B23" s="726" t="s">
        <v>1480</v>
      </c>
      <c r="C23" s="699" t="s">
        <v>1428</v>
      </c>
      <c r="D23" s="735">
        <v>23313</v>
      </c>
      <c r="E23" s="735" t="s">
        <v>1481</v>
      </c>
      <c r="F23" s="735" t="s">
        <v>1481</v>
      </c>
      <c r="G23" s="728" t="s">
        <v>1481</v>
      </c>
      <c r="H23" s="728" t="s">
        <v>1481</v>
      </c>
      <c r="I23" s="742" t="s">
        <v>1481</v>
      </c>
      <c r="J23" s="729">
        <v>87.9</v>
      </c>
      <c r="K23" s="730" t="s">
        <v>1481</v>
      </c>
      <c r="L23" s="736" t="s">
        <v>1481</v>
      </c>
      <c r="M23" s="738"/>
    </row>
    <row r="24" spans="2:13" s="734" customFormat="1" ht="19.5" customHeight="1">
      <c r="B24" s="726" t="s">
        <v>1482</v>
      </c>
      <c r="C24" s="699" t="s">
        <v>1473</v>
      </c>
      <c r="D24" s="735">
        <v>37081</v>
      </c>
      <c r="E24" s="735">
        <v>11707</v>
      </c>
      <c r="F24" s="735">
        <v>7195</v>
      </c>
      <c r="G24" s="728">
        <v>31.6</v>
      </c>
      <c r="H24" s="728">
        <v>61.5</v>
      </c>
      <c r="I24" s="729">
        <v>290.8</v>
      </c>
      <c r="J24" s="729">
        <v>781.2</v>
      </c>
      <c r="K24" s="730">
        <v>37.2</v>
      </c>
      <c r="L24" s="736">
        <v>27.6</v>
      </c>
      <c r="M24" s="738">
        <v>1</v>
      </c>
    </row>
    <row r="25" spans="2:13" s="734" customFormat="1" ht="19.5" customHeight="1">
      <c r="B25" s="726" t="s">
        <v>1483</v>
      </c>
      <c r="C25" s="699" t="s">
        <v>1484</v>
      </c>
      <c r="D25" s="735">
        <v>15641</v>
      </c>
      <c r="E25" s="735">
        <v>4725</v>
      </c>
      <c r="F25" s="735">
        <v>2141</v>
      </c>
      <c r="G25" s="728">
        <v>30.2</v>
      </c>
      <c r="H25" s="728">
        <v>45.3</v>
      </c>
      <c r="I25" s="729">
        <v>113</v>
      </c>
      <c r="J25" s="729">
        <v>206</v>
      </c>
      <c r="K25" s="730">
        <v>54.9</v>
      </c>
      <c r="L25" s="736">
        <v>25.3</v>
      </c>
      <c r="M25" s="738">
        <v>1</v>
      </c>
    </row>
    <row r="26" spans="2:13" s="734" customFormat="1" ht="19.5" customHeight="1">
      <c r="B26" s="726" t="s">
        <v>1485</v>
      </c>
      <c r="C26" s="699" t="s">
        <v>1484</v>
      </c>
      <c r="D26" s="735">
        <v>12593</v>
      </c>
      <c r="E26" s="735">
        <v>3172</v>
      </c>
      <c r="F26" s="735">
        <v>1152</v>
      </c>
      <c r="G26" s="728">
        <v>25.2</v>
      </c>
      <c r="H26" s="728">
        <v>36.3</v>
      </c>
      <c r="I26" s="729">
        <v>78.2</v>
      </c>
      <c r="J26" s="729">
        <v>213</v>
      </c>
      <c r="K26" s="730">
        <v>36.7</v>
      </c>
      <c r="L26" s="736">
        <v>10.9</v>
      </c>
      <c r="M26" s="738">
        <v>1</v>
      </c>
    </row>
    <row r="27" spans="2:13" s="734" customFormat="1" ht="19.5" customHeight="1">
      <c r="B27" s="726" t="s">
        <v>1486</v>
      </c>
      <c r="C27" s="699" t="s">
        <v>1487</v>
      </c>
      <c r="D27" s="735">
        <v>22223</v>
      </c>
      <c r="E27" s="735">
        <v>8011</v>
      </c>
      <c r="F27" s="735">
        <v>4963</v>
      </c>
      <c r="G27" s="728">
        <v>36</v>
      </c>
      <c r="H27" s="728">
        <v>62</v>
      </c>
      <c r="I27" s="729">
        <v>214.7</v>
      </c>
      <c r="J27" s="729">
        <v>482</v>
      </c>
      <c r="K27" s="730">
        <v>44.5</v>
      </c>
      <c r="L27" s="736">
        <v>33.5</v>
      </c>
      <c r="M27" s="738">
        <v>1</v>
      </c>
    </row>
    <row r="28" spans="2:13" s="734" customFormat="1" ht="19.5" customHeight="1">
      <c r="B28" s="726" t="s">
        <v>1488</v>
      </c>
      <c r="C28" s="699" t="s">
        <v>1429</v>
      </c>
      <c r="D28" s="735">
        <v>8197</v>
      </c>
      <c r="E28" s="735" t="s">
        <v>1489</v>
      </c>
      <c r="F28" s="735" t="s">
        <v>1489</v>
      </c>
      <c r="G28" s="728" t="s">
        <v>1489</v>
      </c>
      <c r="H28" s="728" t="s">
        <v>1489</v>
      </c>
      <c r="I28" s="729">
        <v>0.8</v>
      </c>
      <c r="J28" s="729">
        <v>49.1</v>
      </c>
      <c r="K28" s="730">
        <v>1.6</v>
      </c>
      <c r="L28" s="736" t="s">
        <v>1489</v>
      </c>
      <c r="M28" s="738">
        <v>1</v>
      </c>
    </row>
    <row r="29" spans="2:13" s="734" customFormat="1" ht="19.5" customHeight="1">
      <c r="B29" s="726" t="s">
        <v>1490</v>
      </c>
      <c r="C29" s="699" t="s">
        <v>1429</v>
      </c>
      <c r="D29" s="735">
        <v>10601</v>
      </c>
      <c r="E29" s="735" t="s">
        <v>1489</v>
      </c>
      <c r="F29" s="735" t="s">
        <v>1489</v>
      </c>
      <c r="G29" s="728" t="s">
        <v>1489</v>
      </c>
      <c r="H29" s="728" t="s">
        <v>1489</v>
      </c>
      <c r="I29" s="729">
        <v>4.8</v>
      </c>
      <c r="J29" s="729">
        <v>64</v>
      </c>
      <c r="K29" s="730">
        <v>7.5</v>
      </c>
      <c r="L29" s="736" t="s">
        <v>1489</v>
      </c>
      <c r="M29" s="738"/>
    </row>
    <row r="30" spans="2:13" s="734" customFormat="1" ht="19.5" customHeight="1">
      <c r="B30" s="726" t="s">
        <v>1491</v>
      </c>
      <c r="C30" s="699" t="s">
        <v>1429</v>
      </c>
      <c r="D30" s="735">
        <v>10121</v>
      </c>
      <c r="E30" s="735" t="s">
        <v>1489</v>
      </c>
      <c r="F30" s="735" t="s">
        <v>1489</v>
      </c>
      <c r="G30" s="728" t="s">
        <v>1489</v>
      </c>
      <c r="H30" s="728" t="s">
        <v>1489</v>
      </c>
      <c r="I30" s="742" t="s">
        <v>1489</v>
      </c>
      <c r="J30" s="729">
        <v>85.6</v>
      </c>
      <c r="K30" s="730" t="s">
        <v>1489</v>
      </c>
      <c r="L30" s="736" t="s">
        <v>1489</v>
      </c>
      <c r="M30" s="738"/>
    </row>
    <row r="31" spans="2:13" s="734" customFormat="1" ht="19.5" customHeight="1">
      <c r="B31" s="726" t="s">
        <v>1492</v>
      </c>
      <c r="C31" s="699" t="s">
        <v>1429</v>
      </c>
      <c r="D31" s="735">
        <v>7709</v>
      </c>
      <c r="E31" s="735" t="s">
        <v>1489</v>
      </c>
      <c r="F31" s="735" t="s">
        <v>1489</v>
      </c>
      <c r="G31" s="728" t="s">
        <v>1489</v>
      </c>
      <c r="H31" s="728" t="s">
        <v>1489</v>
      </c>
      <c r="I31" s="729" t="s">
        <v>1489</v>
      </c>
      <c r="J31" s="729">
        <v>98</v>
      </c>
      <c r="K31" s="730" t="s">
        <v>1489</v>
      </c>
      <c r="L31" s="736" t="s">
        <v>1489</v>
      </c>
      <c r="M31" s="738">
        <v>1</v>
      </c>
    </row>
    <row r="32" spans="2:13" s="734" customFormat="1" ht="19.5" customHeight="1">
      <c r="B32" s="726" t="s">
        <v>1493</v>
      </c>
      <c r="C32" s="699" t="s">
        <v>1429</v>
      </c>
      <c r="D32" s="735">
        <v>12374</v>
      </c>
      <c r="E32" s="735" t="s">
        <v>1489</v>
      </c>
      <c r="F32" s="735" t="s">
        <v>1489</v>
      </c>
      <c r="G32" s="728" t="s">
        <v>1489</v>
      </c>
      <c r="H32" s="728" t="s">
        <v>1489</v>
      </c>
      <c r="I32" s="729">
        <v>1.7</v>
      </c>
      <c r="J32" s="729">
        <v>96</v>
      </c>
      <c r="K32" s="730">
        <v>1.8</v>
      </c>
      <c r="L32" s="736" t="s">
        <v>1489</v>
      </c>
      <c r="M32" s="738">
        <v>1</v>
      </c>
    </row>
    <row r="33" spans="2:13" s="734" customFormat="1" ht="19.5" customHeight="1">
      <c r="B33" s="726" t="s">
        <v>1494</v>
      </c>
      <c r="C33" s="699" t="s">
        <v>1495</v>
      </c>
      <c r="D33" s="735">
        <v>4944</v>
      </c>
      <c r="E33" s="735">
        <v>506</v>
      </c>
      <c r="F33" s="735">
        <v>474</v>
      </c>
      <c r="G33" s="728">
        <v>10.2</v>
      </c>
      <c r="H33" s="728">
        <v>93.7</v>
      </c>
      <c r="I33" s="729">
        <v>11.4</v>
      </c>
      <c r="J33" s="729">
        <v>12.2</v>
      </c>
      <c r="K33" s="730">
        <v>93.4</v>
      </c>
      <c r="L33" s="736">
        <v>10.3</v>
      </c>
      <c r="M33" s="738">
        <v>1</v>
      </c>
    </row>
    <row r="34" spans="2:13" s="734" customFormat="1" ht="19.5" customHeight="1">
      <c r="B34" s="726" t="s">
        <v>1496</v>
      </c>
      <c r="C34" s="699" t="s">
        <v>1429</v>
      </c>
      <c r="D34" s="735">
        <v>6964</v>
      </c>
      <c r="E34" s="735" t="s">
        <v>1481</v>
      </c>
      <c r="F34" s="735" t="s">
        <v>1481</v>
      </c>
      <c r="G34" s="728" t="s">
        <v>1481</v>
      </c>
      <c r="H34" s="728" t="s">
        <v>1481</v>
      </c>
      <c r="I34" s="729" t="s">
        <v>1481</v>
      </c>
      <c r="J34" s="729">
        <v>44.6</v>
      </c>
      <c r="K34" s="730" t="s">
        <v>1481</v>
      </c>
      <c r="L34" s="736" t="s">
        <v>1481</v>
      </c>
      <c r="M34" s="738">
        <v>1</v>
      </c>
    </row>
    <row r="35" spans="2:13" s="734" customFormat="1" ht="19.5" customHeight="1">
      <c r="B35" s="726" t="s">
        <v>1497</v>
      </c>
      <c r="C35" s="699" t="s">
        <v>1473</v>
      </c>
      <c r="D35" s="735">
        <v>27136</v>
      </c>
      <c r="E35" s="735">
        <v>12266</v>
      </c>
      <c r="F35" s="735">
        <v>9262</v>
      </c>
      <c r="G35" s="728">
        <v>45.2</v>
      </c>
      <c r="H35" s="728">
        <v>75.5</v>
      </c>
      <c r="I35" s="729">
        <v>460.2</v>
      </c>
      <c r="J35" s="729">
        <v>807</v>
      </c>
      <c r="K35" s="730">
        <v>57</v>
      </c>
      <c r="L35" s="736">
        <v>41.9</v>
      </c>
      <c r="M35" s="738">
        <v>1</v>
      </c>
    </row>
    <row r="36" spans="2:13" s="734" customFormat="1" ht="19.5" customHeight="1">
      <c r="B36" s="726" t="s">
        <v>1498</v>
      </c>
      <c r="C36" s="699" t="s">
        <v>1499</v>
      </c>
      <c r="D36" s="735">
        <v>20975</v>
      </c>
      <c r="E36" s="735">
        <v>4217</v>
      </c>
      <c r="F36" s="735">
        <v>2376</v>
      </c>
      <c r="G36" s="728">
        <v>20.1</v>
      </c>
      <c r="H36" s="728">
        <v>56.3</v>
      </c>
      <c r="I36" s="729">
        <v>132.8</v>
      </c>
      <c r="J36" s="729">
        <v>268.5</v>
      </c>
      <c r="K36" s="730">
        <v>49.5</v>
      </c>
      <c r="L36" s="736">
        <v>18.7</v>
      </c>
      <c r="M36" s="738">
        <v>1</v>
      </c>
    </row>
    <row r="37" spans="2:13" s="734" customFormat="1" ht="19.5" customHeight="1">
      <c r="B37" s="726" t="s">
        <v>1500</v>
      </c>
      <c r="C37" s="699" t="s">
        <v>1429</v>
      </c>
      <c r="D37" s="735">
        <v>10880</v>
      </c>
      <c r="E37" s="735" t="s">
        <v>1481</v>
      </c>
      <c r="F37" s="735" t="s">
        <v>1481</v>
      </c>
      <c r="G37" s="728" t="s">
        <v>1481</v>
      </c>
      <c r="H37" s="728" t="s">
        <v>1481</v>
      </c>
      <c r="I37" s="729">
        <v>21.3</v>
      </c>
      <c r="J37" s="729">
        <v>98</v>
      </c>
      <c r="K37" s="730">
        <v>21.7</v>
      </c>
      <c r="L37" s="736" t="s">
        <v>1481</v>
      </c>
      <c r="M37" s="738">
        <v>1</v>
      </c>
    </row>
    <row r="38" spans="2:13" s="734" customFormat="1" ht="19.5" customHeight="1">
      <c r="B38" s="726" t="s">
        <v>1501</v>
      </c>
      <c r="C38" s="699" t="s">
        <v>1502</v>
      </c>
      <c r="D38" s="735">
        <v>18046</v>
      </c>
      <c r="E38" s="735">
        <v>5800</v>
      </c>
      <c r="F38" s="735">
        <v>2935</v>
      </c>
      <c r="G38" s="728">
        <v>32.1</v>
      </c>
      <c r="H38" s="728">
        <v>50.6</v>
      </c>
      <c r="I38" s="729">
        <v>258</v>
      </c>
      <c r="J38" s="729">
        <v>377</v>
      </c>
      <c r="K38" s="730">
        <v>68.4</v>
      </c>
      <c r="L38" s="736">
        <v>29</v>
      </c>
      <c r="M38" s="738">
        <v>1</v>
      </c>
    </row>
    <row r="39" spans="2:13" s="734" customFormat="1" ht="19.5" customHeight="1">
      <c r="B39" s="726" t="s">
        <v>1503</v>
      </c>
      <c r="C39" s="699" t="s">
        <v>1429</v>
      </c>
      <c r="D39" s="735">
        <v>7719</v>
      </c>
      <c r="E39" s="735" t="s">
        <v>1481</v>
      </c>
      <c r="F39" s="735" t="s">
        <v>1481</v>
      </c>
      <c r="G39" s="728" t="s">
        <v>1481</v>
      </c>
      <c r="H39" s="728" t="s">
        <v>1481</v>
      </c>
      <c r="I39" s="729">
        <v>2.6</v>
      </c>
      <c r="J39" s="729">
        <v>74</v>
      </c>
      <c r="K39" s="730">
        <v>3.5</v>
      </c>
      <c r="L39" s="736" t="s">
        <v>1481</v>
      </c>
      <c r="M39" s="738">
        <v>1</v>
      </c>
    </row>
    <row r="40" spans="2:13" s="734" customFormat="1" ht="19.5" customHeight="1">
      <c r="B40" s="726" t="s">
        <v>1504</v>
      </c>
      <c r="C40" s="699" t="s">
        <v>1429</v>
      </c>
      <c r="D40" s="735">
        <v>18821</v>
      </c>
      <c r="E40" s="735" t="s">
        <v>1481</v>
      </c>
      <c r="F40" s="735" t="s">
        <v>1481</v>
      </c>
      <c r="G40" s="728" t="s">
        <v>1481</v>
      </c>
      <c r="H40" s="728" t="s">
        <v>1481</v>
      </c>
      <c r="I40" s="729">
        <v>29.9</v>
      </c>
      <c r="J40" s="729">
        <v>111</v>
      </c>
      <c r="K40" s="730">
        <v>26.9</v>
      </c>
      <c r="L40" s="736" t="s">
        <v>1481</v>
      </c>
      <c r="M40" s="738">
        <v>1</v>
      </c>
    </row>
    <row r="41" spans="2:13" s="734" customFormat="1" ht="19.5" customHeight="1">
      <c r="B41" s="726" t="s">
        <v>1505</v>
      </c>
      <c r="C41" s="699" t="s">
        <v>1429</v>
      </c>
      <c r="D41" s="735">
        <v>12982</v>
      </c>
      <c r="E41" s="735" t="s">
        <v>1481</v>
      </c>
      <c r="F41" s="735" t="s">
        <v>1481</v>
      </c>
      <c r="G41" s="728" t="s">
        <v>1481</v>
      </c>
      <c r="H41" s="728" t="s">
        <v>1481</v>
      </c>
      <c r="I41" s="729">
        <v>14.1</v>
      </c>
      <c r="J41" s="729">
        <v>98.2</v>
      </c>
      <c r="K41" s="730">
        <v>14.4</v>
      </c>
      <c r="L41" s="736" t="s">
        <v>1481</v>
      </c>
      <c r="M41" s="738">
        <v>1</v>
      </c>
    </row>
    <row r="42" spans="2:13" s="734" customFormat="1" ht="19.5" customHeight="1">
      <c r="B42" s="726" t="s">
        <v>1506</v>
      </c>
      <c r="C42" s="699" t="s">
        <v>1507</v>
      </c>
      <c r="D42" s="735">
        <v>10079</v>
      </c>
      <c r="E42" s="735">
        <v>4330</v>
      </c>
      <c r="F42" s="735">
        <v>3794</v>
      </c>
      <c r="G42" s="728">
        <v>43</v>
      </c>
      <c r="H42" s="728">
        <v>87.6</v>
      </c>
      <c r="I42" s="729">
        <v>159</v>
      </c>
      <c r="J42" s="729">
        <v>159</v>
      </c>
      <c r="K42" s="730">
        <v>100</v>
      </c>
      <c r="L42" s="736">
        <v>42.1</v>
      </c>
      <c r="M42" s="738">
        <v>1</v>
      </c>
    </row>
    <row r="43" spans="2:13" s="734" customFormat="1" ht="19.5" customHeight="1">
      <c r="B43" s="726" t="s">
        <v>1508</v>
      </c>
      <c r="C43" s="699" t="s">
        <v>1509</v>
      </c>
      <c r="D43" s="735">
        <v>8894</v>
      </c>
      <c r="E43" s="735">
        <v>1929</v>
      </c>
      <c r="F43" s="735">
        <v>752</v>
      </c>
      <c r="G43" s="728">
        <v>21.7</v>
      </c>
      <c r="H43" s="728">
        <v>39</v>
      </c>
      <c r="I43" s="729">
        <v>65</v>
      </c>
      <c r="J43" s="729">
        <v>99</v>
      </c>
      <c r="K43" s="730">
        <v>65.7</v>
      </c>
      <c r="L43" s="736" t="s">
        <v>1489</v>
      </c>
      <c r="M43" s="738">
        <v>1</v>
      </c>
    </row>
    <row r="44" spans="2:13" s="734" customFormat="1" ht="19.5" customHeight="1">
      <c r="B44" s="726" t="s">
        <v>1510</v>
      </c>
      <c r="C44" s="699" t="s">
        <v>1429</v>
      </c>
      <c r="D44" s="735">
        <v>8080</v>
      </c>
      <c r="E44" s="735" t="s">
        <v>1481</v>
      </c>
      <c r="F44" s="735" t="s">
        <v>1481</v>
      </c>
      <c r="G44" s="728" t="s">
        <v>1481</v>
      </c>
      <c r="H44" s="728" t="s">
        <v>1481</v>
      </c>
      <c r="I44" s="729">
        <v>18.6</v>
      </c>
      <c r="J44" s="729">
        <v>43.3</v>
      </c>
      <c r="K44" s="730">
        <v>43</v>
      </c>
      <c r="L44" s="736" t="s">
        <v>1481</v>
      </c>
      <c r="M44" s="738">
        <v>1</v>
      </c>
    </row>
    <row r="45" spans="2:13" s="734" customFormat="1" ht="19.5" customHeight="1">
      <c r="B45" s="726" t="s">
        <v>1511</v>
      </c>
      <c r="C45" s="699" t="s">
        <v>1429</v>
      </c>
      <c r="D45" s="735">
        <v>6392</v>
      </c>
      <c r="E45" s="735" t="s">
        <v>1481</v>
      </c>
      <c r="F45" s="735" t="s">
        <v>1481</v>
      </c>
      <c r="G45" s="728" t="s">
        <v>1481</v>
      </c>
      <c r="H45" s="728" t="s">
        <v>1481</v>
      </c>
      <c r="I45" s="729" t="s">
        <v>1481</v>
      </c>
      <c r="J45" s="729">
        <v>99</v>
      </c>
      <c r="K45" s="730" t="s">
        <v>1481</v>
      </c>
      <c r="L45" s="736" t="s">
        <v>1481</v>
      </c>
      <c r="M45" s="738">
        <v>1</v>
      </c>
    </row>
    <row r="46" spans="2:13" s="734" customFormat="1" ht="19.5" customHeight="1">
      <c r="B46" s="726" t="s">
        <v>1512</v>
      </c>
      <c r="C46" s="699" t="s">
        <v>1499</v>
      </c>
      <c r="D46" s="735">
        <v>11963</v>
      </c>
      <c r="E46" s="735">
        <v>3309</v>
      </c>
      <c r="F46" s="735">
        <v>2634</v>
      </c>
      <c r="G46" s="728">
        <v>27.7</v>
      </c>
      <c r="H46" s="728">
        <v>79.6</v>
      </c>
      <c r="I46" s="729">
        <v>73.8</v>
      </c>
      <c r="J46" s="729">
        <v>159.8</v>
      </c>
      <c r="K46" s="730">
        <v>46.2</v>
      </c>
      <c r="L46" s="736" t="s">
        <v>1481</v>
      </c>
      <c r="M46" s="738">
        <v>1</v>
      </c>
    </row>
    <row r="47" spans="2:13" s="734" customFormat="1" ht="19.5" customHeight="1">
      <c r="B47" s="726" t="s">
        <v>1513</v>
      </c>
      <c r="C47" s="699" t="s">
        <v>1514</v>
      </c>
      <c r="D47" s="735">
        <v>19193</v>
      </c>
      <c r="E47" s="735">
        <v>2105</v>
      </c>
      <c r="F47" s="735">
        <v>42</v>
      </c>
      <c r="G47" s="728">
        <v>11</v>
      </c>
      <c r="H47" s="728">
        <v>2</v>
      </c>
      <c r="I47" s="729">
        <v>48</v>
      </c>
      <c r="J47" s="729">
        <v>92</v>
      </c>
      <c r="K47" s="730">
        <v>52.2</v>
      </c>
      <c r="L47" s="736">
        <v>27.6</v>
      </c>
      <c r="M47" s="738">
        <v>1</v>
      </c>
    </row>
    <row r="48" spans="2:13" s="734" customFormat="1" ht="19.5" customHeight="1">
      <c r="B48" s="726" t="s">
        <v>1515</v>
      </c>
      <c r="C48" s="699" t="s">
        <v>1516</v>
      </c>
      <c r="D48" s="735">
        <v>7968</v>
      </c>
      <c r="E48" s="735">
        <v>2187</v>
      </c>
      <c r="F48" s="735">
        <v>1417</v>
      </c>
      <c r="G48" s="728">
        <v>27.4</v>
      </c>
      <c r="H48" s="728">
        <v>64.8</v>
      </c>
      <c r="I48" s="729">
        <v>54.3</v>
      </c>
      <c r="J48" s="729">
        <v>99</v>
      </c>
      <c r="K48" s="730">
        <v>54.8</v>
      </c>
      <c r="L48" s="736">
        <v>23.6</v>
      </c>
      <c r="M48" s="738">
        <v>1</v>
      </c>
    </row>
    <row r="49" spans="2:13" s="734" customFormat="1" ht="19.5" customHeight="1">
      <c r="B49" s="726" t="s">
        <v>1517</v>
      </c>
      <c r="C49" s="699" t="s">
        <v>1429</v>
      </c>
      <c r="D49" s="735">
        <v>5993</v>
      </c>
      <c r="E49" s="735" t="s">
        <v>1481</v>
      </c>
      <c r="F49" s="735" t="s">
        <v>1481</v>
      </c>
      <c r="G49" s="728" t="s">
        <v>1481</v>
      </c>
      <c r="H49" s="728" t="s">
        <v>1481</v>
      </c>
      <c r="I49" s="729">
        <v>1</v>
      </c>
      <c r="J49" s="729">
        <v>97</v>
      </c>
      <c r="K49" s="730">
        <v>1</v>
      </c>
      <c r="L49" s="736" t="s">
        <v>1481</v>
      </c>
      <c r="M49" s="738">
        <v>1</v>
      </c>
    </row>
    <row r="50" spans="2:13" s="734" customFormat="1" ht="19.5" customHeight="1">
      <c r="B50" s="726" t="s">
        <v>1430</v>
      </c>
      <c r="C50" s="699" t="s">
        <v>1429</v>
      </c>
      <c r="D50" s="735">
        <v>33434</v>
      </c>
      <c r="E50" s="735" t="s">
        <v>1481</v>
      </c>
      <c r="F50" s="735" t="s">
        <v>1481</v>
      </c>
      <c r="G50" s="728" t="s">
        <v>1481</v>
      </c>
      <c r="H50" s="728" t="s">
        <v>1481</v>
      </c>
      <c r="I50" s="729" t="s">
        <v>1481</v>
      </c>
      <c r="J50" s="729">
        <v>173.5</v>
      </c>
      <c r="K50" s="730" t="s">
        <v>1481</v>
      </c>
      <c r="L50" s="736" t="s">
        <v>1481</v>
      </c>
      <c r="M50" s="738">
        <v>1</v>
      </c>
    </row>
    <row r="51" spans="2:13" s="734" customFormat="1" ht="19.5" customHeight="1" thickBot="1">
      <c r="B51" s="743"/>
      <c r="C51" s="743"/>
      <c r="D51" s="743"/>
      <c r="E51" s="743"/>
      <c r="F51" s="743"/>
      <c r="G51" s="743"/>
      <c r="H51" s="743"/>
      <c r="I51" s="743"/>
      <c r="J51" s="743"/>
      <c r="K51" s="744"/>
      <c r="L51" s="743"/>
      <c r="M51" s="738">
        <v>1</v>
      </c>
    </row>
    <row r="52" spans="2:13" ht="16.5" customHeight="1" thickBot="1">
      <c r="B52" s="745" t="s">
        <v>1518</v>
      </c>
      <c r="C52" s="746"/>
      <c r="D52" s="746"/>
      <c r="E52" s="746"/>
      <c r="F52" s="746"/>
      <c r="G52" s="746"/>
      <c r="H52" s="746"/>
      <c r="I52" s="746"/>
      <c r="J52" s="746"/>
      <c r="K52" s="747"/>
      <c r="L52" s="748"/>
      <c r="M52" s="749"/>
    </row>
    <row r="53" spans="2:15" ht="16.5" customHeight="1">
      <c r="B53" s="692" t="s">
        <v>1519</v>
      </c>
      <c r="C53" s="750"/>
      <c r="D53" s="750"/>
      <c r="E53" s="750"/>
      <c r="F53" s="750"/>
      <c r="G53" s="750"/>
      <c r="H53" s="750"/>
      <c r="I53" s="750"/>
      <c r="J53" s="750"/>
      <c r="K53" s="750"/>
      <c r="M53" s="751"/>
      <c r="N53" s="751"/>
      <c r="O53" s="751"/>
    </row>
    <row r="54" ht="13.5">
      <c r="B54" s="692" t="s">
        <v>1520</v>
      </c>
    </row>
  </sheetData>
  <mergeCells count="2">
    <mergeCell ref="B4:B6"/>
    <mergeCell ref="C4:C6"/>
  </mergeCells>
  <printOptions/>
  <pageMargins left="0.75" right="0.75" top="1" bottom="1" header="0.512" footer="0.512"/>
  <pageSetup orientation="portrait" paperSize="9"/>
</worksheet>
</file>

<file path=xl/worksheets/sheet21.xml><?xml version="1.0" encoding="utf-8"?>
<worksheet xmlns="http://schemas.openxmlformats.org/spreadsheetml/2006/main" xmlns:r="http://schemas.openxmlformats.org/officeDocument/2006/relationships">
  <dimension ref="B2:L13"/>
  <sheetViews>
    <sheetView workbookViewId="0" topLeftCell="A1">
      <selection activeCell="A1" sqref="A1"/>
    </sheetView>
  </sheetViews>
  <sheetFormatPr defaultColWidth="9.00390625" defaultRowHeight="13.5"/>
  <cols>
    <col min="1" max="1" width="2.625" style="92" customWidth="1"/>
    <col min="2" max="2" width="10.125" style="92" customWidth="1"/>
    <col min="3" max="3" width="8.125" style="92" customWidth="1"/>
    <col min="4" max="4" width="7.625" style="92" customWidth="1"/>
    <col min="5" max="8" width="8.125" style="92" customWidth="1"/>
    <col min="9" max="9" width="10.125" style="92" customWidth="1"/>
    <col min="10" max="16384" width="9.00390625" style="92" customWidth="1"/>
  </cols>
  <sheetData>
    <row r="1" ht="12" customHeight="1"/>
    <row r="2" ht="14.25">
      <c r="B2" s="622" t="s">
        <v>1542</v>
      </c>
    </row>
    <row r="3" ht="12" customHeight="1"/>
    <row r="4" spans="2:12" ht="12.75" thickBot="1">
      <c r="B4" s="92" t="s">
        <v>1522</v>
      </c>
      <c r="L4" s="623" t="s">
        <v>1523</v>
      </c>
    </row>
    <row r="5" spans="2:12" ht="18" customHeight="1" thickTop="1">
      <c r="B5" s="1380" t="s">
        <v>869</v>
      </c>
      <c r="C5" s="1382" t="s">
        <v>1536</v>
      </c>
      <c r="D5" s="1383"/>
      <c r="E5" s="1383"/>
      <c r="F5" s="1383"/>
      <c r="G5" s="1383"/>
      <c r="H5" s="1384"/>
      <c r="I5" s="1382" t="s">
        <v>1537</v>
      </c>
      <c r="J5" s="1384"/>
      <c r="K5" s="1382" t="s">
        <v>1538</v>
      </c>
      <c r="L5" s="1384"/>
    </row>
    <row r="6" spans="2:12" ht="18" customHeight="1">
      <c r="B6" s="1381"/>
      <c r="C6" s="155" t="s">
        <v>1524</v>
      </c>
      <c r="D6" s="752" t="s">
        <v>1525</v>
      </c>
      <c r="E6" s="155" t="s">
        <v>1526</v>
      </c>
      <c r="F6" s="155" t="s">
        <v>1527</v>
      </c>
      <c r="G6" s="155" t="s">
        <v>1528</v>
      </c>
      <c r="H6" s="155" t="s">
        <v>1529</v>
      </c>
      <c r="I6" s="155" t="s">
        <v>1530</v>
      </c>
      <c r="J6" s="155" t="s">
        <v>1531</v>
      </c>
      <c r="K6" s="155" t="s">
        <v>1530</v>
      </c>
      <c r="L6" s="155" t="s">
        <v>1531</v>
      </c>
    </row>
    <row r="7" spans="2:12" ht="15" customHeight="1">
      <c r="B7" s="409" t="s">
        <v>1539</v>
      </c>
      <c r="C7" s="642">
        <v>6415</v>
      </c>
      <c r="D7" s="642">
        <v>53</v>
      </c>
      <c r="E7" s="644">
        <v>99.2</v>
      </c>
      <c r="F7" s="642">
        <v>348727</v>
      </c>
      <c r="G7" s="642">
        <v>343386</v>
      </c>
      <c r="H7" s="644">
        <v>70.7</v>
      </c>
      <c r="I7" s="642">
        <v>1165616</v>
      </c>
      <c r="J7" s="642">
        <v>1012554</v>
      </c>
      <c r="K7" s="642">
        <v>157140</v>
      </c>
      <c r="L7" s="642">
        <v>849774</v>
      </c>
    </row>
    <row r="8" spans="2:12" ht="15" customHeight="1">
      <c r="B8" s="53" t="s">
        <v>1532</v>
      </c>
      <c r="C8" s="61">
        <v>6394</v>
      </c>
      <c r="D8" s="61">
        <v>74</v>
      </c>
      <c r="E8" s="648">
        <v>98.9</v>
      </c>
      <c r="F8" s="61">
        <v>372052</v>
      </c>
      <c r="G8" s="61">
        <v>370239</v>
      </c>
      <c r="H8" s="648">
        <v>75.5</v>
      </c>
      <c r="I8" s="61">
        <v>1017829</v>
      </c>
      <c r="J8" s="61">
        <v>1051113</v>
      </c>
      <c r="K8" s="61">
        <v>151118</v>
      </c>
      <c r="L8" s="61">
        <v>764829</v>
      </c>
    </row>
    <row r="9" spans="2:12" ht="15" customHeight="1">
      <c r="B9" s="53" t="s">
        <v>1533</v>
      </c>
      <c r="C9" s="61">
        <v>6936</v>
      </c>
      <c r="D9" s="61">
        <v>41</v>
      </c>
      <c r="E9" s="648">
        <v>99.5</v>
      </c>
      <c r="F9" s="61">
        <v>371021</v>
      </c>
      <c r="G9" s="61">
        <v>356259</v>
      </c>
      <c r="H9" s="648">
        <v>68.7</v>
      </c>
      <c r="I9" s="61">
        <v>856412</v>
      </c>
      <c r="J9" s="61">
        <v>880487</v>
      </c>
      <c r="K9" s="61">
        <v>260802</v>
      </c>
      <c r="L9" s="61">
        <v>898019</v>
      </c>
    </row>
    <row r="10" spans="2:12" ht="15" customHeight="1">
      <c r="B10" s="53" t="s">
        <v>1534</v>
      </c>
      <c r="C10" s="61">
        <v>6619</v>
      </c>
      <c r="D10" s="61">
        <v>83</v>
      </c>
      <c r="E10" s="648">
        <v>98.8</v>
      </c>
      <c r="F10" s="61">
        <v>319747</v>
      </c>
      <c r="G10" s="61">
        <v>300976</v>
      </c>
      <c r="H10" s="648">
        <v>58.1</v>
      </c>
      <c r="I10" s="61">
        <v>910378</v>
      </c>
      <c r="J10" s="61">
        <v>968110</v>
      </c>
      <c r="K10" s="61">
        <v>239274</v>
      </c>
      <c r="L10" s="61">
        <v>907509</v>
      </c>
    </row>
    <row r="11" spans="2:12" ht="15" customHeight="1">
      <c r="B11" s="53" t="s">
        <v>1535</v>
      </c>
      <c r="C11" s="61">
        <v>6288</v>
      </c>
      <c r="D11" s="61">
        <v>106</v>
      </c>
      <c r="E11" s="648">
        <v>98.3</v>
      </c>
      <c r="F11" s="61">
        <v>313576</v>
      </c>
      <c r="G11" s="61">
        <v>294880</v>
      </c>
      <c r="H11" s="648">
        <v>58.7</v>
      </c>
      <c r="I11" s="61">
        <v>845364</v>
      </c>
      <c r="J11" s="61">
        <v>884938</v>
      </c>
      <c r="K11" s="61">
        <v>221640</v>
      </c>
      <c r="L11" s="61">
        <v>895801</v>
      </c>
    </row>
    <row r="12" spans="2:12" s="674" customFormat="1" ht="24" customHeight="1" thickBot="1">
      <c r="B12" s="753" t="s">
        <v>1540</v>
      </c>
      <c r="C12" s="754">
        <v>5971</v>
      </c>
      <c r="D12" s="754">
        <v>20</v>
      </c>
      <c r="E12" s="755">
        <v>99.66616591553998</v>
      </c>
      <c r="F12" s="754">
        <v>309311</v>
      </c>
      <c r="G12" s="754">
        <v>293651</v>
      </c>
      <c r="H12" s="755">
        <v>60.1</v>
      </c>
      <c r="I12" s="754">
        <v>1253545</v>
      </c>
      <c r="J12" s="754">
        <v>915504</v>
      </c>
      <c r="K12" s="754">
        <v>168826</v>
      </c>
      <c r="L12" s="754">
        <v>919318</v>
      </c>
    </row>
    <row r="13" ht="12">
      <c r="B13" s="92" t="s">
        <v>1541</v>
      </c>
    </row>
  </sheetData>
  <mergeCells count="4">
    <mergeCell ref="B5:B6"/>
    <mergeCell ref="C5:H5"/>
    <mergeCell ref="I5:J5"/>
    <mergeCell ref="K5:L5"/>
  </mergeCells>
  <printOptions/>
  <pageMargins left="0.2755905511811024" right="0.31496062992125984" top="0.5905511811023623" bottom="0.3937007874015748" header="0.2755905511811024" footer="0.1968503937007874"/>
  <pageSetup horizontalDpi="400" verticalDpi="400" orientation="portrait" paperSize="9" r:id="rId1"/>
</worksheet>
</file>

<file path=xl/worksheets/sheet22.xml><?xml version="1.0" encoding="utf-8"?>
<worksheet xmlns="http://schemas.openxmlformats.org/spreadsheetml/2006/main" xmlns:r="http://schemas.openxmlformats.org/officeDocument/2006/relationships">
  <dimension ref="B2:L11"/>
  <sheetViews>
    <sheetView workbookViewId="0" topLeftCell="A1">
      <selection activeCell="A1" sqref="A1"/>
    </sheetView>
  </sheetViews>
  <sheetFormatPr defaultColWidth="9.00390625" defaultRowHeight="13.5"/>
  <cols>
    <col min="1" max="1" width="3.00390625" style="756" customWidth="1"/>
    <col min="2" max="2" width="9.00390625" style="756" customWidth="1"/>
    <col min="3" max="3" width="8.00390625" style="756" customWidth="1"/>
    <col min="4" max="4" width="6.75390625" style="756" customWidth="1"/>
    <col min="5" max="7" width="8.00390625" style="756" customWidth="1"/>
    <col min="8" max="8" width="6.50390625" style="756" customWidth="1"/>
    <col min="9" max="9" width="8.00390625" style="756" customWidth="1"/>
    <col min="10" max="10" width="7.875" style="756" customWidth="1"/>
    <col min="11" max="11" width="6.00390625" style="756" customWidth="1"/>
    <col min="12" max="12" width="8.875" style="756" customWidth="1"/>
    <col min="13" max="16384" width="9.00390625" style="756" customWidth="1"/>
  </cols>
  <sheetData>
    <row r="1" ht="12" customHeight="1"/>
    <row r="2" ht="14.25">
      <c r="B2" s="757" t="s">
        <v>1549</v>
      </c>
    </row>
    <row r="3" ht="12" customHeight="1">
      <c r="B3" s="757"/>
    </row>
    <row r="4" spans="2:12" ht="12.75" thickBot="1">
      <c r="B4" s="756" t="s">
        <v>1546</v>
      </c>
      <c r="L4" s="758" t="s">
        <v>1523</v>
      </c>
    </row>
    <row r="5" spans="2:12" ht="12.75" thickTop="1">
      <c r="B5" s="1385" t="s">
        <v>869</v>
      </c>
      <c r="C5" s="759" t="s">
        <v>1543</v>
      </c>
      <c r="D5" s="759"/>
      <c r="E5" s="759"/>
      <c r="F5" s="759"/>
      <c r="G5" s="759"/>
      <c r="H5" s="759"/>
      <c r="I5" s="760" t="s">
        <v>1544</v>
      </c>
      <c r="J5" s="761"/>
      <c r="K5" s="759" t="s">
        <v>1545</v>
      </c>
      <c r="L5" s="762"/>
    </row>
    <row r="6" spans="2:12" ht="24">
      <c r="B6" s="1386"/>
      <c r="C6" s="763" t="s">
        <v>1524</v>
      </c>
      <c r="D6" s="763" t="s">
        <v>1525</v>
      </c>
      <c r="E6" s="763" t="s">
        <v>1526</v>
      </c>
      <c r="F6" s="763" t="s">
        <v>1527</v>
      </c>
      <c r="G6" s="763" t="s">
        <v>1528</v>
      </c>
      <c r="H6" s="763" t="s">
        <v>1529</v>
      </c>
      <c r="I6" s="763" t="s">
        <v>1530</v>
      </c>
      <c r="J6" s="763" t="s">
        <v>1531</v>
      </c>
      <c r="K6" s="763" t="s">
        <v>1530</v>
      </c>
      <c r="L6" s="763" t="s">
        <v>1531</v>
      </c>
    </row>
    <row r="7" spans="2:12" ht="12">
      <c r="B7" s="764" t="s">
        <v>1547</v>
      </c>
      <c r="C7" s="642">
        <v>1600</v>
      </c>
      <c r="D7" s="67">
        <v>10</v>
      </c>
      <c r="E7" s="644">
        <v>99.4</v>
      </c>
      <c r="F7" s="67">
        <v>97606</v>
      </c>
      <c r="G7" s="642">
        <v>89620</v>
      </c>
      <c r="H7" s="765">
        <v>70.5</v>
      </c>
      <c r="I7" s="642">
        <v>105515</v>
      </c>
      <c r="J7" s="67">
        <v>37754</v>
      </c>
      <c r="K7" s="642" t="s">
        <v>1456</v>
      </c>
      <c r="L7" s="766" t="s">
        <v>1456</v>
      </c>
    </row>
    <row r="8" spans="2:12" ht="12">
      <c r="B8" s="767">
        <v>5</v>
      </c>
      <c r="C8" s="61">
        <v>2182</v>
      </c>
      <c r="D8" s="67">
        <v>8</v>
      </c>
      <c r="E8" s="648">
        <v>99.6</v>
      </c>
      <c r="F8" s="67">
        <v>131205</v>
      </c>
      <c r="G8" s="61">
        <v>122532</v>
      </c>
      <c r="H8" s="765">
        <v>70.1</v>
      </c>
      <c r="I8" s="61">
        <v>244986</v>
      </c>
      <c r="J8" s="67">
        <v>109232</v>
      </c>
      <c r="K8" s="61" t="s">
        <v>1456</v>
      </c>
      <c r="L8" s="766" t="s">
        <v>1456</v>
      </c>
    </row>
    <row r="9" spans="2:12" ht="12">
      <c r="B9" s="767">
        <v>6</v>
      </c>
      <c r="C9" s="61">
        <v>2159</v>
      </c>
      <c r="D9" s="67">
        <v>31</v>
      </c>
      <c r="E9" s="648">
        <v>98.6</v>
      </c>
      <c r="F9" s="67">
        <v>146240</v>
      </c>
      <c r="G9" s="61">
        <v>130664</v>
      </c>
      <c r="H9" s="765">
        <v>62.2</v>
      </c>
      <c r="I9" s="61">
        <v>260964</v>
      </c>
      <c r="J9" s="67">
        <v>159925</v>
      </c>
      <c r="K9" s="61" t="s">
        <v>1456</v>
      </c>
      <c r="L9" s="766" t="s">
        <v>1456</v>
      </c>
    </row>
    <row r="10" spans="2:12" s="768" customFormat="1" ht="12" thickBot="1">
      <c r="B10" s="769">
        <v>7</v>
      </c>
      <c r="C10" s="754">
        <v>2490</v>
      </c>
      <c r="D10" s="770">
        <v>8</v>
      </c>
      <c r="E10" s="755">
        <v>99.7</v>
      </c>
      <c r="F10" s="770">
        <v>177952</v>
      </c>
      <c r="G10" s="754">
        <v>156619</v>
      </c>
      <c r="H10" s="771">
        <v>67.3</v>
      </c>
      <c r="I10" s="754">
        <v>363921</v>
      </c>
      <c r="J10" s="770">
        <v>206948</v>
      </c>
      <c r="K10" s="754" t="s">
        <v>1456</v>
      </c>
      <c r="L10" s="772" t="s">
        <v>1456</v>
      </c>
    </row>
    <row r="11" ht="12">
      <c r="B11" s="756" t="s">
        <v>1548</v>
      </c>
    </row>
  </sheetData>
  <mergeCells count="1">
    <mergeCell ref="B5:B6"/>
  </mergeCells>
  <printOptions/>
  <pageMargins left="0.75" right="0.75" top="1" bottom="1" header="0.512" footer="0.512"/>
  <pageSetup horizontalDpi="400" verticalDpi="400" orientation="portrait" paperSize="9" scale="90" r:id="rId1"/>
</worksheet>
</file>

<file path=xl/worksheets/sheet23.xml><?xml version="1.0" encoding="utf-8"?>
<worksheet xmlns="http://schemas.openxmlformats.org/spreadsheetml/2006/main" xmlns:r="http://schemas.openxmlformats.org/officeDocument/2006/relationships">
  <dimension ref="A2:M29"/>
  <sheetViews>
    <sheetView workbookViewId="0" topLeftCell="A1">
      <selection activeCell="A1" sqref="A1"/>
    </sheetView>
  </sheetViews>
  <sheetFormatPr defaultColWidth="9.00390625" defaultRowHeight="13.5"/>
  <cols>
    <col min="1" max="1" width="2.625" style="92" customWidth="1"/>
    <col min="2" max="11" width="8.625" style="92" customWidth="1"/>
    <col min="12" max="12" width="8.25390625" style="92" customWidth="1"/>
    <col min="13" max="16384" width="9.00390625" style="92" customWidth="1"/>
  </cols>
  <sheetData>
    <row r="2" spans="2:5" ht="14.25">
      <c r="B2" s="773" t="s">
        <v>1581</v>
      </c>
      <c r="C2" s="774"/>
      <c r="E2" s="775"/>
    </row>
    <row r="3" spans="2:13" ht="12">
      <c r="B3" s="776"/>
      <c r="C3" s="776"/>
      <c r="D3" s="776"/>
      <c r="E3" s="777"/>
      <c r="F3" s="777"/>
      <c r="G3" s="777"/>
      <c r="H3" s="777"/>
      <c r="I3" s="777"/>
      <c r="J3" s="776"/>
      <c r="K3" s="776"/>
      <c r="L3" s="776"/>
      <c r="M3" s="776"/>
    </row>
    <row r="4" spans="2:13" ht="12.75" thickBot="1">
      <c r="B4" s="778" t="s">
        <v>1550</v>
      </c>
      <c r="C4" s="778"/>
      <c r="D4" s="778"/>
      <c r="E4" s="779"/>
      <c r="F4" s="779"/>
      <c r="G4" s="779"/>
      <c r="H4" s="779"/>
      <c r="I4" s="779"/>
      <c r="J4" s="779"/>
      <c r="K4" s="780"/>
      <c r="M4" s="776"/>
    </row>
    <row r="5" spans="1:13" ht="13.5" customHeight="1" thickTop="1">
      <c r="A5" s="134"/>
      <c r="B5" s="781"/>
      <c r="C5" s="782"/>
      <c r="D5" s="783"/>
      <c r="E5" s="1408" t="s">
        <v>1562</v>
      </c>
      <c r="F5" s="1409"/>
      <c r="G5" s="1409"/>
      <c r="H5" s="1409"/>
      <c r="I5" s="1410"/>
      <c r="J5" s="784" t="s">
        <v>1563</v>
      </c>
      <c r="K5" s="785" t="s">
        <v>1551</v>
      </c>
      <c r="M5" s="776"/>
    </row>
    <row r="6" spans="1:13" ht="13.5" customHeight="1">
      <c r="A6" s="134"/>
      <c r="B6" s="1392" t="s">
        <v>1564</v>
      </c>
      <c r="C6" s="1394"/>
      <c r="D6" s="788" t="s">
        <v>1552</v>
      </c>
      <c r="E6" s="1390" t="s">
        <v>1552</v>
      </c>
      <c r="F6" s="1390" t="s">
        <v>1553</v>
      </c>
      <c r="G6" s="1390" t="s">
        <v>1554</v>
      </c>
      <c r="H6" s="1404" t="s">
        <v>1555</v>
      </c>
      <c r="I6" s="1390" t="s">
        <v>1565</v>
      </c>
      <c r="J6" s="788" t="s">
        <v>1566</v>
      </c>
      <c r="K6" s="1390" t="s">
        <v>1552</v>
      </c>
      <c r="M6" s="776"/>
    </row>
    <row r="7" spans="1:13" ht="12">
      <c r="A7" s="134"/>
      <c r="B7" s="790"/>
      <c r="C7" s="791"/>
      <c r="D7" s="792"/>
      <c r="E7" s="1391"/>
      <c r="F7" s="1391"/>
      <c r="G7" s="1391"/>
      <c r="H7" s="1405"/>
      <c r="I7" s="1391"/>
      <c r="J7" s="794" t="s">
        <v>1567</v>
      </c>
      <c r="K7" s="1391"/>
      <c r="M7" s="776"/>
    </row>
    <row r="8" spans="1:13" ht="13.5">
      <c r="A8" s="134"/>
      <c r="B8" s="1392" t="s">
        <v>1568</v>
      </c>
      <c r="C8" s="1393"/>
      <c r="D8" s="796">
        <f>E8+K8+E19+I19+J8</f>
        <v>732722</v>
      </c>
      <c r="E8" s="797">
        <f>SUM(F8:I8)</f>
        <v>299844</v>
      </c>
      <c r="F8" s="797">
        <v>22816</v>
      </c>
      <c r="G8" s="797">
        <v>79392</v>
      </c>
      <c r="H8" s="797">
        <v>408</v>
      </c>
      <c r="I8" s="797">
        <v>197228</v>
      </c>
      <c r="J8" s="797">
        <v>3580</v>
      </c>
      <c r="K8" s="797">
        <f>B19+C19+D19</f>
        <v>388426</v>
      </c>
      <c r="M8" s="776"/>
    </row>
    <row r="9" spans="1:13" ht="13.5">
      <c r="A9" s="134"/>
      <c r="B9" s="1392">
        <v>4</v>
      </c>
      <c r="C9" s="1393"/>
      <c r="D9" s="796">
        <f>E9+K9+E20+I20+J9</f>
        <v>754464</v>
      </c>
      <c r="E9" s="796">
        <f>SUM(F9:I9)</f>
        <v>296567</v>
      </c>
      <c r="F9" s="796">
        <v>23850</v>
      </c>
      <c r="G9" s="796">
        <v>78182</v>
      </c>
      <c r="H9" s="796">
        <v>406</v>
      </c>
      <c r="I9" s="796">
        <v>194129</v>
      </c>
      <c r="J9" s="796">
        <v>3542</v>
      </c>
      <c r="K9" s="796">
        <f>B20+C20+D20</f>
        <v>412224</v>
      </c>
      <c r="M9" s="776"/>
    </row>
    <row r="10" spans="1:13" ht="13.5">
      <c r="A10" s="134"/>
      <c r="B10" s="1392">
        <v>5</v>
      </c>
      <c r="C10" s="1393"/>
      <c r="D10" s="796">
        <f>E10+K10+E21+I21+J10</f>
        <v>776470</v>
      </c>
      <c r="E10" s="796">
        <f>SUM(F10:I10)</f>
        <v>293475</v>
      </c>
      <c r="F10" s="796">
        <v>24884</v>
      </c>
      <c r="G10" s="796">
        <v>77148</v>
      </c>
      <c r="H10" s="796">
        <v>412</v>
      </c>
      <c r="I10" s="796">
        <v>191031</v>
      </c>
      <c r="J10" s="796">
        <v>3408</v>
      </c>
      <c r="K10" s="796">
        <f>B21+C21+D21</f>
        <v>435964</v>
      </c>
      <c r="M10" s="776"/>
    </row>
    <row r="11" spans="1:13" ht="13.5">
      <c r="A11" s="134"/>
      <c r="B11" s="1392">
        <v>6</v>
      </c>
      <c r="C11" s="1393"/>
      <c r="D11" s="796">
        <f>E11+K11+E22+I22+J11</f>
        <v>800248</v>
      </c>
      <c r="E11" s="796">
        <f>SUM(F11:I11)</f>
        <v>290759</v>
      </c>
      <c r="F11" s="796">
        <v>26578</v>
      </c>
      <c r="G11" s="796">
        <v>76449</v>
      </c>
      <c r="H11" s="796">
        <v>453</v>
      </c>
      <c r="I11" s="796">
        <v>187279</v>
      </c>
      <c r="J11" s="796">
        <v>3328</v>
      </c>
      <c r="K11" s="796">
        <v>461206</v>
      </c>
      <c r="M11" s="776"/>
    </row>
    <row r="12" spans="1:13" s="674" customFormat="1" ht="11.25">
      <c r="A12" s="798"/>
      <c r="B12" s="1395">
        <v>7</v>
      </c>
      <c r="C12" s="1396"/>
      <c r="D12" s="799">
        <f aca="true" t="shared" si="0" ref="D12:K12">SUM(D14:D15)</f>
        <v>825132</v>
      </c>
      <c r="E12" s="799">
        <f t="shared" si="0"/>
        <v>286479</v>
      </c>
      <c r="F12" s="799">
        <f t="shared" si="0"/>
        <v>27842</v>
      </c>
      <c r="G12" s="799">
        <f t="shared" si="0"/>
        <v>75720</v>
      </c>
      <c r="H12" s="799">
        <f t="shared" si="0"/>
        <v>518</v>
      </c>
      <c r="I12" s="799">
        <f t="shared" si="0"/>
        <v>182399</v>
      </c>
      <c r="J12" s="799">
        <f t="shared" si="0"/>
        <v>3261</v>
      </c>
      <c r="K12" s="799">
        <f t="shared" si="0"/>
        <v>489050</v>
      </c>
      <c r="M12" s="800"/>
    </row>
    <row r="13" spans="1:13" ht="6" customHeight="1">
      <c r="A13" s="134"/>
      <c r="B13" s="786"/>
      <c r="C13" s="795"/>
      <c r="D13" s="799"/>
      <c r="E13" s="799"/>
      <c r="F13" s="796"/>
      <c r="G13" s="796"/>
      <c r="H13" s="796"/>
      <c r="I13" s="796"/>
      <c r="J13" s="796"/>
      <c r="K13" s="799"/>
      <c r="M13" s="776"/>
    </row>
    <row r="14" spans="1:13" ht="13.5">
      <c r="A14" s="134"/>
      <c r="B14" s="1397" t="s">
        <v>1569</v>
      </c>
      <c r="C14" s="1398"/>
      <c r="D14" s="796">
        <f>E14+K14+E25+I25+J14</f>
        <v>812722</v>
      </c>
      <c r="E14" s="796">
        <v>277653</v>
      </c>
      <c r="F14" s="796">
        <v>20436</v>
      </c>
      <c r="G14" s="796">
        <v>75300</v>
      </c>
      <c r="H14" s="796">
        <v>140</v>
      </c>
      <c r="I14" s="796">
        <v>181777</v>
      </c>
      <c r="J14" s="796">
        <v>2551</v>
      </c>
      <c r="K14" s="796">
        <v>487519</v>
      </c>
      <c r="M14" s="776"/>
    </row>
    <row r="15" spans="1:13" ht="14.25" thickBot="1">
      <c r="A15" s="134"/>
      <c r="B15" s="1399" t="s">
        <v>1570</v>
      </c>
      <c r="C15" s="1400"/>
      <c r="D15" s="801">
        <f>E15+K15+E26+I26+J15</f>
        <v>12410</v>
      </c>
      <c r="E15" s="801">
        <v>8826</v>
      </c>
      <c r="F15" s="801">
        <v>7406</v>
      </c>
      <c r="G15" s="801">
        <v>420</v>
      </c>
      <c r="H15" s="801">
        <v>378</v>
      </c>
      <c r="I15" s="796">
        <v>622</v>
      </c>
      <c r="J15" s="801">
        <v>710</v>
      </c>
      <c r="K15" s="796">
        <v>1531</v>
      </c>
      <c r="L15" s="802"/>
      <c r="M15" s="776"/>
    </row>
    <row r="16" spans="1:12" ht="13.5" customHeight="1" thickTop="1">
      <c r="A16" s="134"/>
      <c r="B16" s="1401" t="s">
        <v>1556</v>
      </c>
      <c r="C16" s="1402"/>
      <c r="D16" s="1403"/>
      <c r="E16" s="803" t="s">
        <v>1571</v>
      </c>
      <c r="F16" s="804"/>
      <c r="G16" s="804"/>
      <c r="H16" s="805"/>
      <c r="I16" s="804" t="s">
        <v>1572</v>
      </c>
      <c r="J16" s="804"/>
      <c r="K16" s="805"/>
      <c r="L16" s="1387" t="s">
        <v>1573</v>
      </c>
    </row>
    <row r="17" spans="1:12" ht="13.5" customHeight="1">
      <c r="A17" s="148"/>
      <c r="B17" s="1390" t="s">
        <v>1553</v>
      </c>
      <c r="C17" s="1390" t="s">
        <v>1557</v>
      </c>
      <c r="D17" s="1390" t="s">
        <v>1574</v>
      </c>
      <c r="E17" s="1390" t="s">
        <v>1558</v>
      </c>
      <c r="F17" s="1390" t="s">
        <v>1575</v>
      </c>
      <c r="G17" s="1404" t="s">
        <v>1559</v>
      </c>
      <c r="H17" s="1404" t="s">
        <v>1576</v>
      </c>
      <c r="I17" s="1406" t="s">
        <v>1552</v>
      </c>
      <c r="J17" s="1404" t="s">
        <v>1560</v>
      </c>
      <c r="K17" s="1404" t="s">
        <v>1561</v>
      </c>
      <c r="L17" s="1388"/>
    </row>
    <row r="18" spans="1:12" ht="12" customHeight="1">
      <c r="A18" s="148"/>
      <c r="B18" s="1391"/>
      <c r="C18" s="1391"/>
      <c r="D18" s="1391"/>
      <c r="E18" s="1391"/>
      <c r="F18" s="1391"/>
      <c r="G18" s="1405"/>
      <c r="H18" s="1405"/>
      <c r="I18" s="1407"/>
      <c r="J18" s="1405"/>
      <c r="K18" s="1405"/>
      <c r="L18" s="1389"/>
    </row>
    <row r="19" spans="1:12" ht="12">
      <c r="A19" s="134"/>
      <c r="B19" s="797">
        <v>12732</v>
      </c>
      <c r="C19" s="796">
        <v>325645</v>
      </c>
      <c r="D19" s="796">
        <v>50049</v>
      </c>
      <c r="E19" s="797">
        <f>SUM(F19:H19)</f>
        <v>18134</v>
      </c>
      <c r="F19" s="796">
        <v>9937</v>
      </c>
      <c r="G19" s="796">
        <v>7643</v>
      </c>
      <c r="H19" s="796">
        <v>554</v>
      </c>
      <c r="I19" s="806">
        <f>SUM(J19:K19)</f>
        <v>22738</v>
      </c>
      <c r="J19" s="796">
        <v>8714</v>
      </c>
      <c r="K19" s="796">
        <v>14024</v>
      </c>
      <c r="L19" s="807" t="s">
        <v>1577</v>
      </c>
    </row>
    <row r="20" spans="1:12" ht="12">
      <c r="A20" s="134"/>
      <c r="B20" s="796">
        <v>22011</v>
      </c>
      <c r="C20" s="796">
        <v>329696</v>
      </c>
      <c r="D20" s="796">
        <v>60517</v>
      </c>
      <c r="E20" s="796">
        <f>SUM(F20:H20)</f>
        <v>18817</v>
      </c>
      <c r="F20" s="796">
        <v>10287</v>
      </c>
      <c r="G20" s="796">
        <v>7956</v>
      </c>
      <c r="H20" s="796">
        <v>574</v>
      </c>
      <c r="I20" s="808">
        <f>SUM(J20:K20)</f>
        <v>23314</v>
      </c>
      <c r="J20" s="796">
        <v>9038</v>
      </c>
      <c r="K20" s="796">
        <v>14276</v>
      </c>
      <c r="L20" s="788">
        <v>4</v>
      </c>
    </row>
    <row r="21" spans="1:12" ht="12">
      <c r="A21" s="134"/>
      <c r="B21" s="796">
        <v>33236</v>
      </c>
      <c r="C21" s="796">
        <v>331722</v>
      </c>
      <c r="D21" s="796">
        <v>71006</v>
      </c>
      <c r="E21" s="796">
        <f>SUM(F21:H21)</f>
        <v>19392</v>
      </c>
      <c r="F21" s="796">
        <v>10603</v>
      </c>
      <c r="G21" s="796">
        <v>8292</v>
      </c>
      <c r="H21" s="796">
        <v>497</v>
      </c>
      <c r="I21" s="808">
        <f>SUM(J21:K21)</f>
        <v>24231</v>
      </c>
      <c r="J21" s="796">
        <v>9695</v>
      </c>
      <c r="K21" s="796">
        <v>14536</v>
      </c>
      <c r="L21" s="788">
        <v>5</v>
      </c>
    </row>
    <row r="22" spans="1:12" ht="12">
      <c r="A22" s="134"/>
      <c r="B22" s="796">
        <v>46554</v>
      </c>
      <c r="C22" s="796">
        <v>332557</v>
      </c>
      <c r="D22" s="796">
        <v>82075</v>
      </c>
      <c r="E22" s="796">
        <f>SUM(F22:H22)</f>
        <v>20322</v>
      </c>
      <c r="F22" s="796">
        <v>10976</v>
      </c>
      <c r="G22" s="796">
        <v>8667</v>
      </c>
      <c r="H22" s="796">
        <v>679</v>
      </c>
      <c r="I22" s="808">
        <f>SUM(J22:K22)</f>
        <v>24633</v>
      </c>
      <c r="J22" s="796">
        <v>10149</v>
      </c>
      <c r="K22" s="796">
        <v>14484</v>
      </c>
      <c r="L22" s="788">
        <v>6</v>
      </c>
    </row>
    <row r="23" spans="1:12" s="674" customFormat="1" ht="11.25">
      <c r="A23" s="798"/>
      <c r="B23" s="799">
        <f aca="true" t="shared" si="1" ref="B23:K23">SUM(B25:B26)</f>
        <v>60129</v>
      </c>
      <c r="C23" s="799">
        <f t="shared" si="1"/>
        <v>334080</v>
      </c>
      <c r="D23" s="799">
        <f t="shared" si="1"/>
        <v>94841</v>
      </c>
      <c r="E23" s="799">
        <f t="shared" si="1"/>
        <v>21337</v>
      </c>
      <c r="F23" s="799">
        <f t="shared" si="1"/>
        <v>11584</v>
      </c>
      <c r="G23" s="799">
        <f t="shared" si="1"/>
        <v>9100</v>
      </c>
      <c r="H23" s="799">
        <f t="shared" si="1"/>
        <v>653</v>
      </c>
      <c r="I23" s="799">
        <f t="shared" si="1"/>
        <v>25005</v>
      </c>
      <c r="J23" s="799">
        <f t="shared" si="1"/>
        <v>10492</v>
      </c>
      <c r="K23" s="799">
        <f t="shared" si="1"/>
        <v>14513</v>
      </c>
      <c r="L23" s="809">
        <v>7</v>
      </c>
    </row>
    <row r="24" spans="1:12" ht="6" customHeight="1">
      <c r="A24" s="134"/>
      <c r="B24" s="796"/>
      <c r="C24" s="796"/>
      <c r="D24" s="796"/>
      <c r="E24" s="796"/>
      <c r="F24" s="796"/>
      <c r="G24" s="796"/>
      <c r="H24" s="796"/>
      <c r="I24" s="808"/>
      <c r="J24" s="796"/>
      <c r="K24" s="796"/>
      <c r="L24" s="807"/>
    </row>
    <row r="25" spans="1:12" ht="12">
      <c r="A25" s="134"/>
      <c r="B25" s="796">
        <v>60031</v>
      </c>
      <c r="C25" s="796">
        <v>332647</v>
      </c>
      <c r="D25" s="796">
        <v>94841</v>
      </c>
      <c r="E25" s="796">
        <v>19994</v>
      </c>
      <c r="F25" s="796">
        <v>10282</v>
      </c>
      <c r="G25" s="796">
        <v>9084</v>
      </c>
      <c r="H25" s="796">
        <v>628</v>
      </c>
      <c r="I25" s="796">
        <v>25005</v>
      </c>
      <c r="J25" s="808">
        <v>10492</v>
      </c>
      <c r="K25" s="796">
        <v>14513</v>
      </c>
      <c r="L25" s="788" t="s">
        <v>1569</v>
      </c>
    </row>
    <row r="26" spans="1:12" ht="15" customHeight="1" thickBot="1">
      <c r="A26" s="134"/>
      <c r="B26" s="810">
        <v>98</v>
      </c>
      <c r="C26" s="810">
        <v>1433</v>
      </c>
      <c r="D26" s="810">
        <v>0</v>
      </c>
      <c r="E26" s="810">
        <v>1343</v>
      </c>
      <c r="F26" s="810">
        <v>1302</v>
      </c>
      <c r="G26" s="810">
        <v>16</v>
      </c>
      <c r="H26" s="810">
        <v>25</v>
      </c>
      <c r="I26" s="810">
        <v>0</v>
      </c>
      <c r="J26" s="811">
        <v>0</v>
      </c>
      <c r="K26" s="810">
        <v>0</v>
      </c>
      <c r="L26" s="812" t="s">
        <v>1570</v>
      </c>
    </row>
    <row r="27" spans="2:13" ht="12">
      <c r="B27" s="92" t="s">
        <v>1578</v>
      </c>
      <c r="C27" s="776"/>
      <c r="D27" s="776"/>
      <c r="E27" s="776"/>
      <c r="F27" s="776"/>
      <c r="G27" s="776"/>
      <c r="H27" s="776"/>
      <c r="I27" s="776"/>
      <c r="J27" s="776"/>
      <c r="K27" s="776"/>
      <c r="L27" s="776"/>
      <c r="M27" s="776"/>
    </row>
    <row r="28" ht="12">
      <c r="B28" s="92" t="s">
        <v>1579</v>
      </c>
    </row>
    <row r="29" ht="13.5" customHeight="1">
      <c r="B29" s="813" t="s">
        <v>1580</v>
      </c>
    </row>
  </sheetData>
  <mergeCells count="27">
    <mergeCell ref="E5:I5"/>
    <mergeCell ref="B10:C10"/>
    <mergeCell ref="B9:C9"/>
    <mergeCell ref="B8:C8"/>
    <mergeCell ref="G6:G7"/>
    <mergeCell ref="H6:H7"/>
    <mergeCell ref="I6:I7"/>
    <mergeCell ref="F6:F7"/>
    <mergeCell ref="K17:K18"/>
    <mergeCell ref="G17:G18"/>
    <mergeCell ref="F17:F18"/>
    <mergeCell ref="H17:H18"/>
    <mergeCell ref="I17:I18"/>
    <mergeCell ref="B15:C15"/>
    <mergeCell ref="B16:D16"/>
    <mergeCell ref="E17:E18"/>
    <mergeCell ref="J17:J18"/>
    <mergeCell ref="L16:L18"/>
    <mergeCell ref="K6:K7"/>
    <mergeCell ref="B17:B18"/>
    <mergeCell ref="B11:C11"/>
    <mergeCell ref="B6:C6"/>
    <mergeCell ref="E6:E7"/>
    <mergeCell ref="B12:C12"/>
    <mergeCell ref="C17:C18"/>
    <mergeCell ref="D17:D18"/>
    <mergeCell ref="B14:C14"/>
  </mergeCells>
  <printOptions/>
  <pageMargins left="0.2755905511811024" right="0.31496062992125984" top="0.5905511811023623" bottom="0.3937007874015748" header="0.2755905511811024" footer="0.1968503937007874"/>
  <pageSetup horizontalDpi="300" verticalDpi="300" orientation="portrait" paperSize="9" r:id="rId1"/>
</worksheet>
</file>

<file path=xl/worksheets/sheet24.xml><?xml version="1.0" encoding="utf-8"?>
<worksheet xmlns="http://schemas.openxmlformats.org/spreadsheetml/2006/main" xmlns:r="http://schemas.openxmlformats.org/officeDocument/2006/relationships">
  <dimension ref="B2:L58"/>
  <sheetViews>
    <sheetView workbookViewId="0" topLeftCell="A1">
      <selection activeCell="A1" sqref="A1"/>
    </sheetView>
  </sheetViews>
  <sheetFormatPr defaultColWidth="9.00390625" defaultRowHeight="15" customHeight="1"/>
  <cols>
    <col min="1" max="1" width="2.625" style="41" customWidth="1"/>
    <col min="2" max="2" width="13.125" style="41" customWidth="1"/>
    <col min="3" max="4" width="9.625" style="41" customWidth="1"/>
    <col min="5" max="5" width="1.25" style="46" customWidth="1"/>
    <col min="6" max="6" width="11.125" style="41" customWidth="1"/>
    <col min="7" max="8" width="9.625" style="41" customWidth="1"/>
    <col min="9" max="9" width="1.25" style="46" customWidth="1"/>
    <col min="10" max="10" width="11.125" style="41" customWidth="1"/>
    <col min="11" max="12" width="10.125" style="41" customWidth="1"/>
    <col min="13" max="13" width="15.00390625" style="41" customWidth="1"/>
    <col min="14" max="16384" width="9.00390625" style="41" customWidth="1"/>
  </cols>
  <sheetData>
    <row r="1" ht="12" customHeight="1"/>
    <row r="2" ht="21" customHeight="1">
      <c r="B2" s="42" t="s">
        <v>1723</v>
      </c>
    </row>
    <row r="3" ht="12">
      <c r="K3" s="45" t="s">
        <v>1705</v>
      </c>
    </row>
    <row r="4" spans="2:10" ht="15" customHeight="1" thickBot="1">
      <c r="B4" s="41" t="s">
        <v>1582</v>
      </c>
      <c r="F4" s="41" t="s">
        <v>1583</v>
      </c>
      <c r="J4" s="41" t="s">
        <v>1584</v>
      </c>
    </row>
    <row r="5" spans="2:12" ht="15" customHeight="1" thickTop="1">
      <c r="B5" s="814"/>
      <c r="C5" s="48" t="s">
        <v>1706</v>
      </c>
      <c r="D5" s="815" t="s">
        <v>1707</v>
      </c>
      <c r="F5" s="814"/>
      <c r="G5" s="48" t="s">
        <v>1706</v>
      </c>
      <c r="H5" s="815" t="s">
        <v>1707</v>
      </c>
      <c r="I5" s="416"/>
      <c r="J5" s="814"/>
      <c r="K5" s="48" t="s">
        <v>1706</v>
      </c>
      <c r="L5" s="815" t="s">
        <v>1707</v>
      </c>
    </row>
    <row r="6" spans="2:12" ht="15" customHeight="1">
      <c r="B6" s="53" t="s">
        <v>1585</v>
      </c>
      <c r="C6" s="816">
        <v>279</v>
      </c>
      <c r="D6" s="816">
        <v>248</v>
      </c>
      <c r="F6" s="53" t="s">
        <v>1586</v>
      </c>
      <c r="G6" s="817">
        <v>9212</v>
      </c>
      <c r="H6" s="817">
        <v>8976</v>
      </c>
      <c r="J6" s="53" t="s">
        <v>1587</v>
      </c>
      <c r="K6" s="817">
        <v>4065</v>
      </c>
      <c r="L6" s="817">
        <v>5888</v>
      </c>
    </row>
    <row r="7" spans="2:12" ht="15" customHeight="1">
      <c r="B7" s="53" t="s">
        <v>1588</v>
      </c>
      <c r="C7" s="818">
        <v>82</v>
      </c>
      <c r="D7" s="818">
        <v>64</v>
      </c>
      <c r="F7" s="53" t="s">
        <v>1589</v>
      </c>
      <c r="G7" s="818">
        <v>159</v>
      </c>
      <c r="H7" s="818">
        <v>158</v>
      </c>
      <c r="J7" s="53" t="s">
        <v>1590</v>
      </c>
      <c r="K7" s="818">
        <v>524</v>
      </c>
      <c r="L7" s="818">
        <v>511</v>
      </c>
    </row>
    <row r="8" spans="2:12" ht="15" customHeight="1">
      <c r="B8" s="53" t="s">
        <v>1591</v>
      </c>
      <c r="C8" s="818">
        <v>47</v>
      </c>
      <c r="D8" s="818">
        <v>40</v>
      </c>
      <c r="F8" s="53" t="s">
        <v>1592</v>
      </c>
      <c r="G8" s="818">
        <v>219</v>
      </c>
      <c r="H8" s="818">
        <v>173</v>
      </c>
      <c r="J8" s="53" t="s">
        <v>1593</v>
      </c>
      <c r="K8" s="818">
        <v>3321</v>
      </c>
      <c r="L8" s="818">
        <v>3515</v>
      </c>
    </row>
    <row r="9" spans="2:12" ht="15" customHeight="1">
      <c r="B9" s="53" t="s">
        <v>1594</v>
      </c>
      <c r="C9" s="818">
        <v>188</v>
      </c>
      <c r="D9" s="818">
        <v>164</v>
      </c>
      <c r="F9" s="53" t="s">
        <v>1595</v>
      </c>
      <c r="G9" s="818">
        <v>402</v>
      </c>
      <c r="H9" s="818">
        <v>412</v>
      </c>
      <c r="J9" s="53" t="s">
        <v>1596</v>
      </c>
      <c r="K9" s="818">
        <v>177</v>
      </c>
      <c r="L9" s="818">
        <v>142</v>
      </c>
    </row>
    <row r="10" spans="2:12" ht="15" customHeight="1">
      <c r="B10" s="53" t="s">
        <v>1597</v>
      </c>
      <c r="C10" s="818">
        <v>10680</v>
      </c>
      <c r="D10" s="818">
        <v>10817</v>
      </c>
      <c r="F10" s="53" t="s">
        <v>1598</v>
      </c>
      <c r="G10" s="818">
        <v>630</v>
      </c>
      <c r="H10" s="818">
        <v>568</v>
      </c>
      <c r="J10" s="53" t="s">
        <v>1599</v>
      </c>
      <c r="K10" s="818">
        <v>2003</v>
      </c>
      <c r="L10" s="818">
        <v>2140</v>
      </c>
    </row>
    <row r="11" spans="2:12" ht="15" customHeight="1">
      <c r="B11" s="53" t="s">
        <v>1600</v>
      </c>
      <c r="C11" s="818">
        <v>151</v>
      </c>
      <c r="D11" s="818">
        <v>126</v>
      </c>
      <c r="F11" s="53" t="s">
        <v>1601</v>
      </c>
      <c r="G11" s="818">
        <v>76</v>
      </c>
      <c r="H11" s="818">
        <v>68</v>
      </c>
      <c r="J11" s="53" t="s">
        <v>1602</v>
      </c>
      <c r="K11" s="818">
        <v>309</v>
      </c>
      <c r="L11" s="818">
        <v>277</v>
      </c>
    </row>
    <row r="12" spans="2:12" ht="15" customHeight="1">
      <c r="B12" s="53" t="s">
        <v>1603</v>
      </c>
      <c r="C12" s="818">
        <v>2572</v>
      </c>
      <c r="D12" s="818">
        <v>2802</v>
      </c>
      <c r="F12" s="53" t="s">
        <v>1604</v>
      </c>
      <c r="G12" s="818">
        <v>421</v>
      </c>
      <c r="H12" s="818">
        <v>373</v>
      </c>
      <c r="J12" s="53" t="s">
        <v>1605</v>
      </c>
      <c r="K12" s="818">
        <v>4098</v>
      </c>
      <c r="L12" s="818">
        <v>4298</v>
      </c>
    </row>
    <row r="13" spans="2:12" ht="15" customHeight="1">
      <c r="B13" s="53" t="s">
        <v>1606</v>
      </c>
      <c r="C13" s="818">
        <v>5791</v>
      </c>
      <c r="D13" s="818">
        <v>5938</v>
      </c>
      <c r="F13" s="53" t="s">
        <v>1607</v>
      </c>
      <c r="G13" s="818">
        <v>754</v>
      </c>
      <c r="H13" s="818">
        <v>741</v>
      </c>
      <c r="J13" s="53" t="s">
        <v>1608</v>
      </c>
      <c r="K13" s="818">
        <v>1167</v>
      </c>
      <c r="L13" s="818">
        <v>1118</v>
      </c>
    </row>
    <row r="14" spans="2:12" ht="15" customHeight="1">
      <c r="B14" s="53" t="s">
        <v>1609</v>
      </c>
      <c r="C14" s="818">
        <v>394</v>
      </c>
      <c r="D14" s="818">
        <v>397</v>
      </c>
      <c r="F14" s="53" t="s">
        <v>1610</v>
      </c>
      <c r="G14" s="818">
        <v>263</v>
      </c>
      <c r="H14" s="818">
        <v>251</v>
      </c>
      <c r="J14" s="53" t="s">
        <v>1611</v>
      </c>
      <c r="K14" s="818">
        <v>1113</v>
      </c>
      <c r="L14" s="818">
        <v>1156</v>
      </c>
    </row>
    <row r="15" spans="2:12" ht="15" customHeight="1">
      <c r="B15" s="53" t="s">
        <v>1612</v>
      </c>
      <c r="C15" s="818">
        <v>419</v>
      </c>
      <c r="D15" s="818">
        <v>391</v>
      </c>
      <c r="F15" s="53" t="s">
        <v>1613</v>
      </c>
      <c r="G15" s="817">
        <v>2888</v>
      </c>
      <c r="H15" s="817">
        <v>2944</v>
      </c>
      <c r="J15" s="53" t="s">
        <v>1614</v>
      </c>
      <c r="K15" s="818">
        <v>51</v>
      </c>
      <c r="L15" s="818">
        <v>54</v>
      </c>
    </row>
    <row r="16" spans="2:12" ht="15" customHeight="1" thickBot="1">
      <c r="B16" s="53" t="s">
        <v>1708</v>
      </c>
      <c r="C16" s="818">
        <v>8329</v>
      </c>
      <c r="D16" s="818">
        <v>8946</v>
      </c>
      <c r="F16" s="753" t="s">
        <v>1615</v>
      </c>
      <c r="G16" s="819">
        <f>SUM(G7:G14)</f>
        <v>2924</v>
      </c>
      <c r="H16" s="819">
        <f>SUM(H7:H14)</f>
        <v>2744</v>
      </c>
      <c r="J16" s="53" t="s">
        <v>1616</v>
      </c>
      <c r="K16" s="818">
        <v>1651</v>
      </c>
      <c r="L16" s="818">
        <v>1741</v>
      </c>
    </row>
    <row r="17" spans="2:12" ht="15" customHeight="1" thickBot="1">
      <c r="B17" s="53" t="s">
        <v>1709</v>
      </c>
      <c r="C17" s="818">
        <v>205</v>
      </c>
      <c r="D17" s="818">
        <v>219</v>
      </c>
      <c r="G17" s="820"/>
      <c r="H17" s="820"/>
      <c r="J17" s="753" t="s">
        <v>1615</v>
      </c>
      <c r="K17" s="821">
        <f>SUM(K7:K16)</f>
        <v>14414</v>
      </c>
      <c r="L17" s="819">
        <v>14953</v>
      </c>
    </row>
    <row r="18" spans="2:12" ht="15" customHeight="1" thickBot="1">
      <c r="B18" s="53" t="s">
        <v>1617</v>
      </c>
      <c r="C18" s="818">
        <v>3574</v>
      </c>
      <c r="D18" s="818">
        <v>3708</v>
      </c>
      <c r="F18" s="41" t="s">
        <v>1618</v>
      </c>
      <c r="G18" s="820"/>
      <c r="H18" s="820"/>
      <c r="K18" s="820"/>
      <c r="L18" s="820"/>
    </row>
    <row r="19" spans="2:12" ht="15" customHeight="1" thickBot="1" thickTop="1">
      <c r="B19" s="53" t="s">
        <v>1619</v>
      </c>
      <c r="C19" s="818">
        <v>48743</v>
      </c>
      <c r="D19" s="818">
        <v>48926</v>
      </c>
      <c r="F19" s="814"/>
      <c r="G19" s="48" t="s">
        <v>1706</v>
      </c>
      <c r="H19" s="815" t="s">
        <v>1707</v>
      </c>
      <c r="I19" s="416"/>
      <c r="J19" s="41" t="s">
        <v>1620</v>
      </c>
      <c r="K19" s="820"/>
      <c r="L19" s="820"/>
    </row>
    <row r="20" spans="2:12" ht="15" customHeight="1" thickTop="1">
      <c r="B20" s="53" t="s">
        <v>1621</v>
      </c>
      <c r="C20" s="818">
        <v>4065</v>
      </c>
      <c r="D20" s="818">
        <v>5888</v>
      </c>
      <c r="F20" s="53" t="s">
        <v>1622</v>
      </c>
      <c r="G20" s="818">
        <v>55</v>
      </c>
      <c r="H20" s="818">
        <v>38</v>
      </c>
      <c r="J20" s="47"/>
      <c r="K20" s="48" t="s">
        <v>1706</v>
      </c>
      <c r="L20" s="815" t="s">
        <v>1707</v>
      </c>
    </row>
    <row r="21" spans="2:12" ht="15" customHeight="1">
      <c r="B21" s="53" t="s">
        <v>1623</v>
      </c>
      <c r="C21" s="818">
        <v>596</v>
      </c>
      <c r="D21" s="818">
        <v>601</v>
      </c>
      <c r="F21" s="53" t="s">
        <v>1710</v>
      </c>
      <c r="G21" s="818">
        <v>338</v>
      </c>
      <c r="H21" s="818">
        <v>319</v>
      </c>
      <c r="J21" s="53" t="s">
        <v>1624</v>
      </c>
      <c r="K21" s="817">
        <v>10680</v>
      </c>
      <c r="L21" s="817">
        <v>10817</v>
      </c>
    </row>
    <row r="22" spans="2:12" ht="15" customHeight="1">
      <c r="B22" s="53" t="s">
        <v>1625</v>
      </c>
      <c r="C22" s="818">
        <v>15</v>
      </c>
      <c r="D22" s="818">
        <v>13</v>
      </c>
      <c r="F22" s="53" t="s">
        <v>1626</v>
      </c>
      <c r="G22" s="818">
        <v>111</v>
      </c>
      <c r="H22" s="818">
        <v>124</v>
      </c>
      <c r="J22" s="53" t="s">
        <v>1627</v>
      </c>
      <c r="K22" s="818">
        <v>1592</v>
      </c>
      <c r="L22" s="818">
        <v>1647</v>
      </c>
    </row>
    <row r="23" spans="2:12" ht="15" customHeight="1">
      <c r="B23" s="53" t="s">
        <v>1628</v>
      </c>
      <c r="C23" s="818">
        <v>1158</v>
      </c>
      <c r="D23" s="818">
        <v>1159</v>
      </c>
      <c r="F23" s="53" t="s">
        <v>1711</v>
      </c>
      <c r="G23" s="818">
        <v>1491</v>
      </c>
      <c r="H23" s="818">
        <v>1484</v>
      </c>
      <c r="J23" s="53" t="s">
        <v>1629</v>
      </c>
      <c r="K23" s="818">
        <v>652</v>
      </c>
      <c r="L23" s="818">
        <v>720</v>
      </c>
    </row>
    <row r="24" spans="2:12" ht="15" customHeight="1">
      <c r="B24" s="53" t="s">
        <v>1630</v>
      </c>
      <c r="C24" s="818">
        <v>1941</v>
      </c>
      <c r="D24" s="818">
        <v>2121</v>
      </c>
      <c r="F24" s="53" t="s">
        <v>1631</v>
      </c>
      <c r="G24" s="818">
        <v>965</v>
      </c>
      <c r="H24" s="818">
        <v>914</v>
      </c>
      <c r="J24" s="53" t="s">
        <v>1632</v>
      </c>
      <c r="K24" s="818">
        <v>47</v>
      </c>
      <c r="L24" s="818">
        <v>50</v>
      </c>
    </row>
    <row r="25" spans="2:12" ht="15" customHeight="1">
      <c r="B25" s="53" t="s">
        <v>1633</v>
      </c>
      <c r="C25" s="818">
        <v>7536</v>
      </c>
      <c r="D25" s="818">
        <v>7682</v>
      </c>
      <c r="F25" s="53" t="s">
        <v>1634</v>
      </c>
      <c r="G25" s="818">
        <v>471</v>
      </c>
      <c r="H25" s="818">
        <v>436</v>
      </c>
      <c r="J25" s="53" t="s">
        <v>1712</v>
      </c>
      <c r="K25" s="818">
        <v>201</v>
      </c>
      <c r="L25" s="818">
        <v>156</v>
      </c>
    </row>
    <row r="26" spans="2:12" ht="15" customHeight="1">
      <c r="B26" s="53" t="s">
        <v>1635</v>
      </c>
      <c r="C26" s="818">
        <v>44</v>
      </c>
      <c r="D26" s="818">
        <v>36</v>
      </c>
      <c r="F26" s="53" t="s">
        <v>1636</v>
      </c>
      <c r="G26" s="818">
        <v>314</v>
      </c>
      <c r="H26" s="818">
        <v>281</v>
      </c>
      <c r="J26" s="53" t="s">
        <v>1637</v>
      </c>
      <c r="K26" s="818">
        <v>1485</v>
      </c>
      <c r="L26" s="818">
        <v>1565</v>
      </c>
    </row>
    <row r="27" spans="2:12" ht="15" customHeight="1">
      <c r="B27" s="53" t="s">
        <v>1638</v>
      </c>
      <c r="C27" s="818">
        <v>2455</v>
      </c>
      <c r="D27" s="818">
        <v>2580</v>
      </c>
      <c r="F27" s="53" t="s">
        <v>1639</v>
      </c>
      <c r="G27" s="818">
        <v>143</v>
      </c>
      <c r="H27" s="818">
        <v>133</v>
      </c>
      <c r="J27" s="53" t="s">
        <v>1640</v>
      </c>
      <c r="K27" s="818">
        <v>250</v>
      </c>
      <c r="L27" s="818">
        <v>229</v>
      </c>
    </row>
    <row r="28" spans="2:12" ht="15" customHeight="1">
      <c r="B28" s="53" t="s">
        <v>1713</v>
      </c>
      <c r="C28" s="818">
        <v>762</v>
      </c>
      <c r="D28" s="818">
        <v>786</v>
      </c>
      <c r="F28" s="53" t="s">
        <v>1641</v>
      </c>
      <c r="G28" s="818">
        <v>253</v>
      </c>
      <c r="H28" s="818">
        <v>240</v>
      </c>
      <c r="J28" s="53" t="s">
        <v>1642</v>
      </c>
      <c r="K28" s="818">
        <v>2207</v>
      </c>
      <c r="L28" s="818">
        <v>2038</v>
      </c>
    </row>
    <row r="29" spans="2:12" ht="15" customHeight="1">
      <c r="B29" s="53" t="s">
        <v>1643</v>
      </c>
      <c r="C29" s="818">
        <v>2587</v>
      </c>
      <c r="D29" s="818">
        <v>2514</v>
      </c>
      <c r="F29" s="53" t="s">
        <v>1644</v>
      </c>
      <c r="G29" s="818">
        <v>68</v>
      </c>
      <c r="H29" s="818">
        <v>58</v>
      </c>
      <c r="J29" s="53" t="s">
        <v>1645</v>
      </c>
      <c r="K29" s="818">
        <v>299</v>
      </c>
      <c r="L29" s="818">
        <v>274</v>
      </c>
    </row>
    <row r="30" spans="2:12" ht="15" customHeight="1">
      <c r="B30" s="53" t="s">
        <v>1714</v>
      </c>
      <c r="C30" s="818">
        <v>5302</v>
      </c>
      <c r="D30" s="818">
        <v>5223</v>
      </c>
      <c r="F30" s="53" t="s">
        <v>1586</v>
      </c>
      <c r="G30" s="817">
        <v>9212</v>
      </c>
      <c r="H30" s="817">
        <v>8976</v>
      </c>
      <c r="J30" s="53" t="s">
        <v>1646</v>
      </c>
      <c r="K30" s="818">
        <v>390</v>
      </c>
      <c r="L30" s="818">
        <v>390</v>
      </c>
    </row>
    <row r="31" spans="2:12" ht="15" customHeight="1" thickBot="1">
      <c r="B31" s="53" t="s">
        <v>1647</v>
      </c>
      <c r="C31" s="818">
        <v>236</v>
      </c>
      <c r="D31" s="818">
        <v>214</v>
      </c>
      <c r="F31" s="753" t="s">
        <v>1615</v>
      </c>
      <c r="G31" s="819">
        <f>SUM(G20:G29)</f>
        <v>4209</v>
      </c>
      <c r="H31" s="819">
        <f>SUM(H20:H29)</f>
        <v>4027</v>
      </c>
      <c r="J31" s="53" t="s">
        <v>1715</v>
      </c>
      <c r="K31" s="818">
        <v>202</v>
      </c>
      <c r="L31" s="818">
        <v>187</v>
      </c>
    </row>
    <row r="32" spans="2:12" ht="15" customHeight="1">
      <c r="B32" s="53" t="s">
        <v>1648</v>
      </c>
      <c r="C32" s="818">
        <v>4134</v>
      </c>
      <c r="D32" s="818">
        <v>4237</v>
      </c>
      <c r="G32" s="820"/>
      <c r="H32" s="820"/>
      <c r="J32" s="53" t="s">
        <v>1649</v>
      </c>
      <c r="K32" s="818">
        <v>51</v>
      </c>
      <c r="L32" s="818">
        <v>62</v>
      </c>
    </row>
    <row r="33" spans="2:12" ht="15" customHeight="1" thickBot="1">
      <c r="B33" s="53" t="s">
        <v>1650</v>
      </c>
      <c r="C33" s="818">
        <v>100</v>
      </c>
      <c r="D33" s="818">
        <v>85</v>
      </c>
      <c r="F33" s="41" t="s">
        <v>1651</v>
      </c>
      <c r="G33" s="820"/>
      <c r="H33" s="820"/>
      <c r="J33" s="53" t="s">
        <v>1652</v>
      </c>
      <c r="K33" s="818">
        <v>95</v>
      </c>
      <c r="L33" s="818">
        <v>79</v>
      </c>
    </row>
    <row r="34" spans="2:12" ht="15" customHeight="1" thickTop="1">
      <c r="B34" s="53" t="s">
        <v>1653</v>
      </c>
      <c r="C34" s="818">
        <v>321</v>
      </c>
      <c r="D34" s="818">
        <v>313</v>
      </c>
      <c r="F34" s="814"/>
      <c r="G34" s="48" t="s">
        <v>1716</v>
      </c>
      <c r="H34" s="815" t="s">
        <v>1717</v>
      </c>
      <c r="I34" s="416"/>
      <c r="J34" s="53" t="s">
        <v>1654</v>
      </c>
      <c r="K34" s="818">
        <v>54</v>
      </c>
      <c r="L34" s="818">
        <v>54</v>
      </c>
    </row>
    <row r="35" spans="2:12" ht="15" customHeight="1">
      <c r="B35" s="53" t="s">
        <v>1655</v>
      </c>
      <c r="C35" s="818">
        <v>707</v>
      </c>
      <c r="D35" s="818">
        <v>672</v>
      </c>
      <c r="F35" s="53" t="s">
        <v>1656</v>
      </c>
      <c r="G35" s="818">
        <v>605</v>
      </c>
      <c r="H35" s="818">
        <v>560</v>
      </c>
      <c r="J35" s="53" t="s">
        <v>1657</v>
      </c>
      <c r="K35" s="818">
        <v>715</v>
      </c>
      <c r="L35" s="818">
        <v>651</v>
      </c>
    </row>
    <row r="36" spans="2:12" ht="15" customHeight="1">
      <c r="B36" s="53" t="s">
        <v>1658</v>
      </c>
      <c r="C36" s="818">
        <v>9212</v>
      </c>
      <c r="D36" s="818">
        <v>8976</v>
      </c>
      <c r="F36" s="53" t="s">
        <v>1659</v>
      </c>
      <c r="G36" s="818">
        <v>261</v>
      </c>
      <c r="H36" s="818">
        <v>257</v>
      </c>
      <c r="J36" s="53" t="s">
        <v>1718</v>
      </c>
      <c r="K36" s="818">
        <v>1</v>
      </c>
      <c r="L36" s="818">
        <v>3</v>
      </c>
    </row>
    <row r="37" spans="2:12" ht="15" customHeight="1" thickBot="1">
      <c r="B37" s="53" t="s">
        <v>1660</v>
      </c>
      <c r="C37" s="818">
        <v>233</v>
      </c>
      <c r="D37" s="818">
        <v>173</v>
      </c>
      <c r="F37" s="53" t="s">
        <v>1661</v>
      </c>
      <c r="G37" s="818">
        <v>1524</v>
      </c>
      <c r="H37" s="818">
        <v>1451</v>
      </c>
      <c r="J37" s="753" t="s">
        <v>1615</v>
      </c>
      <c r="K37" s="819">
        <f>SUM(K22:K36)</f>
        <v>8241</v>
      </c>
      <c r="L37" s="819">
        <f>SUM(L22:L36)</f>
        <v>8105</v>
      </c>
    </row>
    <row r="38" spans="2:12" ht="15" customHeight="1">
      <c r="B38" s="53" t="s">
        <v>1662</v>
      </c>
      <c r="C38" s="818">
        <v>364</v>
      </c>
      <c r="D38" s="818">
        <v>306</v>
      </c>
      <c r="F38" s="53" t="s">
        <v>1663</v>
      </c>
      <c r="G38" s="818">
        <v>355</v>
      </c>
      <c r="H38" s="818">
        <v>371</v>
      </c>
      <c r="K38" s="820"/>
      <c r="L38" s="820"/>
    </row>
    <row r="39" spans="2:12" ht="15" customHeight="1" thickBot="1">
      <c r="B39" s="53" t="s">
        <v>1664</v>
      </c>
      <c r="C39" s="818">
        <v>1739</v>
      </c>
      <c r="D39" s="818">
        <v>1505</v>
      </c>
      <c r="F39" s="53" t="s">
        <v>1665</v>
      </c>
      <c r="G39" s="818">
        <v>282</v>
      </c>
      <c r="H39" s="818">
        <v>277</v>
      </c>
      <c r="J39" s="41" t="s">
        <v>1666</v>
      </c>
      <c r="K39" s="820"/>
      <c r="L39" s="820"/>
    </row>
    <row r="40" spans="2:12" ht="15" customHeight="1" thickTop="1">
      <c r="B40" s="53" t="s">
        <v>1667</v>
      </c>
      <c r="C40" s="818">
        <v>625</v>
      </c>
      <c r="D40" s="818">
        <v>551</v>
      </c>
      <c r="F40" s="53" t="s">
        <v>1668</v>
      </c>
      <c r="G40" s="818">
        <v>615</v>
      </c>
      <c r="H40" s="818">
        <v>631</v>
      </c>
      <c r="J40" s="47"/>
      <c r="K40" s="48" t="s">
        <v>1719</v>
      </c>
      <c r="L40" s="815" t="s">
        <v>1720</v>
      </c>
    </row>
    <row r="41" spans="2:12" ht="15" customHeight="1">
      <c r="B41" s="53" t="s">
        <v>1669</v>
      </c>
      <c r="C41" s="818">
        <v>331</v>
      </c>
      <c r="D41" s="818">
        <v>337</v>
      </c>
      <c r="F41" s="53" t="s">
        <v>1670</v>
      </c>
      <c r="G41" s="818">
        <v>311</v>
      </c>
      <c r="H41" s="818">
        <v>324</v>
      </c>
      <c r="J41" s="53" t="s">
        <v>1606</v>
      </c>
      <c r="K41" s="818">
        <v>1335</v>
      </c>
      <c r="L41" s="818">
        <v>1269</v>
      </c>
    </row>
    <row r="42" spans="2:12" ht="15" customHeight="1">
      <c r="B42" s="53" t="s">
        <v>1671</v>
      </c>
      <c r="C42" s="818">
        <v>128</v>
      </c>
      <c r="D42" s="818">
        <v>124</v>
      </c>
      <c r="F42" s="53" t="s">
        <v>1672</v>
      </c>
      <c r="G42" s="818">
        <v>1430</v>
      </c>
      <c r="H42" s="818">
        <v>1418</v>
      </c>
      <c r="J42" s="53" t="s">
        <v>1673</v>
      </c>
      <c r="K42" s="818">
        <v>37</v>
      </c>
      <c r="L42" s="818">
        <v>35</v>
      </c>
    </row>
    <row r="43" spans="2:12" ht="15" customHeight="1" thickBot="1">
      <c r="B43" s="753" t="s">
        <v>1615</v>
      </c>
      <c r="C43" s="819">
        <f>SUM(C6:C42)</f>
        <v>126045</v>
      </c>
      <c r="D43" s="819">
        <v>128884</v>
      </c>
      <c r="F43" s="53" t="s">
        <v>1674</v>
      </c>
      <c r="G43" s="818">
        <v>8186</v>
      </c>
      <c r="H43" s="818">
        <v>8019</v>
      </c>
      <c r="J43" s="53" t="s">
        <v>1675</v>
      </c>
      <c r="K43" s="818">
        <v>1893</v>
      </c>
      <c r="L43" s="818">
        <v>1800</v>
      </c>
    </row>
    <row r="44" spans="2:12" ht="15" customHeight="1">
      <c r="B44" s="416"/>
      <c r="C44" s="822"/>
      <c r="D44" s="822"/>
      <c r="F44" s="53" t="s">
        <v>1676</v>
      </c>
      <c r="G44" s="818">
        <v>1952</v>
      </c>
      <c r="H44" s="818">
        <v>1935</v>
      </c>
      <c r="J44" s="53" t="s">
        <v>1677</v>
      </c>
      <c r="K44" s="818">
        <v>256</v>
      </c>
      <c r="L44" s="818">
        <v>243</v>
      </c>
    </row>
    <row r="45" spans="6:12" ht="15" customHeight="1">
      <c r="F45" s="53" t="s">
        <v>1678</v>
      </c>
      <c r="G45" s="818">
        <v>497</v>
      </c>
      <c r="H45" s="818">
        <v>481</v>
      </c>
      <c r="J45" s="53" t="s">
        <v>1679</v>
      </c>
      <c r="K45" s="818">
        <v>261</v>
      </c>
      <c r="L45" s="818">
        <v>248</v>
      </c>
    </row>
    <row r="46" spans="2:12" ht="15" customHeight="1" thickBot="1">
      <c r="B46" s="41" t="s">
        <v>1680</v>
      </c>
      <c r="E46" s="416"/>
      <c r="F46" s="53" t="s">
        <v>1681</v>
      </c>
      <c r="G46" s="818">
        <v>2888</v>
      </c>
      <c r="H46" s="818">
        <v>2944</v>
      </c>
      <c r="J46" s="53" t="s">
        <v>1682</v>
      </c>
      <c r="K46" s="818">
        <v>331</v>
      </c>
      <c r="L46" s="818">
        <v>142</v>
      </c>
    </row>
    <row r="47" spans="2:12" ht="15" customHeight="1" thickTop="1">
      <c r="B47" s="814"/>
      <c r="C47" s="48" t="s">
        <v>1719</v>
      </c>
      <c r="D47" s="815" t="s">
        <v>1720</v>
      </c>
      <c r="F47" s="53" t="s">
        <v>1683</v>
      </c>
      <c r="G47" s="818">
        <v>121</v>
      </c>
      <c r="H47" s="818">
        <v>99</v>
      </c>
      <c r="J47" s="53" t="s">
        <v>1642</v>
      </c>
      <c r="K47" s="818">
        <v>2357</v>
      </c>
      <c r="L47" s="818">
        <v>1129</v>
      </c>
    </row>
    <row r="48" spans="2:12" ht="15" customHeight="1">
      <c r="B48" s="53" t="s">
        <v>1684</v>
      </c>
      <c r="C48" s="818">
        <v>335</v>
      </c>
      <c r="D48" s="818">
        <v>404</v>
      </c>
      <c r="F48" s="53" t="s">
        <v>1685</v>
      </c>
      <c r="G48" s="818">
        <v>1259</v>
      </c>
      <c r="H48" s="818">
        <v>1267</v>
      </c>
      <c r="J48" s="53" t="s">
        <v>1686</v>
      </c>
      <c r="K48" s="818">
        <v>187</v>
      </c>
      <c r="L48" s="818">
        <v>105</v>
      </c>
    </row>
    <row r="49" spans="2:12" ht="15" customHeight="1">
      <c r="B49" s="53" t="s">
        <v>1687</v>
      </c>
      <c r="C49" s="818">
        <v>2091</v>
      </c>
      <c r="D49" s="818">
        <v>2382</v>
      </c>
      <c r="F49" s="53" t="s">
        <v>1688</v>
      </c>
      <c r="G49" s="818">
        <v>21</v>
      </c>
      <c r="H49" s="818">
        <v>32</v>
      </c>
      <c r="J49" s="53" t="s">
        <v>1689</v>
      </c>
      <c r="K49" s="818">
        <v>1251</v>
      </c>
      <c r="L49" s="818">
        <v>1446</v>
      </c>
    </row>
    <row r="50" spans="2:12" ht="15" customHeight="1">
      <c r="B50" s="53" t="s">
        <v>1690</v>
      </c>
      <c r="C50" s="818">
        <v>284</v>
      </c>
      <c r="D50" s="818">
        <v>282</v>
      </c>
      <c r="F50" s="53" t="s">
        <v>1691</v>
      </c>
      <c r="G50" s="818">
        <v>10613</v>
      </c>
      <c r="H50" s="818">
        <v>10607</v>
      </c>
      <c r="J50" s="53" t="s">
        <v>1692</v>
      </c>
      <c r="K50" s="818">
        <v>2676</v>
      </c>
      <c r="L50" s="818">
        <v>3744</v>
      </c>
    </row>
    <row r="51" spans="2:12" ht="15" customHeight="1">
      <c r="B51" s="53" t="s">
        <v>1693</v>
      </c>
      <c r="C51" s="818">
        <v>484</v>
      </c>
      <c r="D51" s="818">
        <v>464</v>
      </c>
      <c r="F51" s="53" t="s">
        <v>1694</v>
      </c>
      <c r="G51" s="818">
        <v>485</v>
      </c>
      <c r="H51" s="818">
        <v>468</v>
      </c>
      <c r="J51" s="53" t="s">
        <v>1695</v>
      </c>
      <c r="K51" s="818">
        <v>336</v>
      </c>
      <c r="L51" s="818">
        <v>342</v>
      </c>
    </row>
    <row r="52" spans="2:12" ht="15" customHeight="1">
      <c r="B52" s="53" t="s">
        <v>1696</v>
      </c>
      <c r="C52" s="817">
        <v>596</v>
      </c>
      <c r="D52" s="817">
        <v>601</v>
      </c>
      <c r="F52" s="53" t="s">
        <v>1697</v>
      </c>
      <c r="G52" s="818">
        <v>550</v>
      </c>
      <c r="H52" s="818">
        <v>504</v>
      </c>
      <c r="J52" s="53" t="s">
        <v>1698</v>
      </c>
      <c r="K52" s="818">
        <v>82</v>
      </c>
      <c r="L52" s="818">
        <v>112</v>
      </c>
    </row>
    <row r="53" spans="2:12" ht="15" customHeight="1" thickBot="1">
      <c r="B53" s="753" t="s">
        <v>1615</v>
      </c>
      <c r="C53" s="819">
        <f>SUM(C48:C51)</f>
        <v>3194</v>
      </c>
      <c r="D53" s="819">
        <f>SUM(D48:D51)</f>
        <v>3532</v>
      </c>
      <c r="F53" s="53" t="s">
        <v>1699</v>
      </c>
      <c r="G53" s="818">
        <v>1649</v>
      </c>
      <c r="H53" s="818">
        <v>1570</v>
      </c>
      <c r="J53" s="53" t="s">
        <v>1700</v>
      </c>
      <c r="K53" s="818">
        <v>302</v>
      </c>
      <c r="L53" s="818">
        <v>217</v>
      </c>
    </row>
    <row r="54" spans="6:12" ht="15" customHeight="1">
      <c r="F54" s="53" t="s">
        <v>1701</v>
      </c>
      <c r="G54" s="818">
        <v>872</v>
      </c>
      <c r="H54" s="818">
        <v>801</v>
      </c>
      <c r="J54" s="53" t="s">
        <v>1702</v>
      </c>
      <c r="K54" s="818">
        <v>449</v>
      </c>
      <c r="L54" s="818">
        <v>403</v>
      </c>
    </row>
    <row r="55" spans="3:12" ht="15" customHeight="1">
      <c r="C55" s="46"/>
      <c r="F55" s="53" t="s">
        <v>1703</v>
      </c>
      <c r="G55" s="818">
        <v>77</v>
      </c>
      <c r="H55" s="818">
        <v>63</v>
      </c>
      <c r="J55" s="53" t="s">
        <v>1704</v>
      </c>
      <c r="K55" s="818">
        <v>1989</v>
      </c>
      <c r="L55" s="818">
        <v>1833</v>
      </c>
    </row>
    <row r="56" spans="6:12" ht="15" customHeight="1" thickBot="1">
      <c r="F56" s="753" t="s">
        <v>1615</v>
      </c>
      <c r="G56" s="819">
        <f>SUM(G35:G55)</f>
        <v>34553</v>
      </c>
      <c r="H56" s="819">
        <v>34078</v>
      </c>
      <c r="I56" s="823"/>
      <c r="J56" s="753" t="s">
        <v>1615</v>
      </c>
      <c r="K56" s="819">
        <v>13741</v>
      </c>
      <c r="L56" s="819">
        <f>SUM(L41:L55)</f>
        <v>13068</v>
      </c>
    </row>
    <row r="57" ht="15" customHeight="1">
      <c r="B57" s="41" t="s">
        <v>1721</v>
      </c>
    </row>
    <row r="58" ht="15" customHeight="1">
      <c r="B58" s="41" t="s">
        <v>1722</v>
      </c>
    </row>
  </sheetData>
  <printOptions/>
  <pageMargins left="0.2755905511811024" right="0.31496062992125984" top="0.34" bottom="0.27" header="0.2755905511811024" footer="0.1968503937007874"/>
  <pageSetup horizontalDpi="300" verticalDpi="300" orientation="portrait" paperSize="9" r:id="rId1"/>
</worksheet>
</file>

<file path=xl/worksheets/sheet25.xml><?xml version="1.0" encoding="utf-8"?>
<worksheet xmlns="http://schemas.openxmlformats.org/spreadsheetml/2006/main" xmlns:r="http://schemas.openxmlformats.org/officeDocument/2006/relationships">
  <dimension ref="B2:P70"/>
  <sheetViews>
    <sheetView workbookViewId="0" topLeftCell="A1">
      <selection activeCell="A1" sqref="A1"/>
    </sheetView>
  </sheetViews>
  <sheetFormatPr defaultColWidth="9.00390625" defaultRowHeight="13.5"/>
  <cols>
    <col min="1" max="2" width="2.625" style="824" customWidth="1"/>
    <col min="3" max="3" width="9.625" style="824" customWidth="1"/>
    <col min="4" max="4" width="8.625" style="824" customWidth="1"/>
    <col min="5" max="5" width="9.625" style="824" customWidth="1"/>
    <col min="6" max="6" width="13.625" style="824" customWidth="1"/>
    <col min="7" max="7" width="8.625" style="824" customWidth="1"/>
    <col min="8" max="8" width="2.125" style="824" customWidth="1"/>
    <col min="9" max="9" width="8.625" style="824" customWidth="1"/>
    <col min="10" max="10" width="2.125" style="824" customWidth="1"/>
    <col min="11" max="11" width="13.625" style="824" customWidth="1"/>
    <col min="12" max="12" width="8.625" style="824" customWidth="1"/>
    <col min="13" max="13" width="2.125" style="824" customWidth="1"/>
    <col min="14" max="14" width="8.625" style="824" customWidth="1"/>
    <col min="15" max="15" width="2.125" style="824" customWidth="1"/>
    <col min="16" max="16" width="13.625" style="824" customWidth="1"/>
    <col min="17" max="16384" width="9.00390625" style="824" customWidth="1"/>
  </cols>
  <sheetData>
    <row r="2" spans="2:16" ht="15" customHeight="1">
      <c r="B2" s="825" t="s">
        <v>1738</v>
      </c>
      <c r="F2" s="826"/>
      <c r="G2" s="826"/>
      <c r="H2" s="826"/>
      <c r="I2" s="826"/>
      <c r="J2" s="826"/>
      <c r="K2" s="827"/>
      <c r="L2" s="826"/>
      <c r="M2" s="826"/>
      <c r="N2" s="826"/>
      <c r="O2" s="826"/>
      <c r="P2" s="826"/>
    </row>
    <row r="3" spans="3:16" ht="13.5" customHeight="1" thickBot="1">
      <c r="C3" s="828"/>
      <c r="D3" s="828"/>
      <c r="E3" s="828"/>
      <c r="F3" s="828"/>
      <c r="G3" s="828"/>
      <c r="H3" s="828"/>
      <c r="I3" s="828"/>
      <c r="J3" s="828"/>
      <c r="K3" s="828"/>
      <c r="L3" s="829"/>
      <c r="M3" s="829"/>
      <c r="N3" s="829"/>
      <c r="O3" s="829"/>
      <c r="P3" s="830" t="s">
        <v>1731</v>
      </c>
    </row>
    <row r="4" spans="2:16" s="831" customFormat="1" ht="13.5" customHeight="1" thickTop="1">
      <c r="B4" s="1425" t="s">
        <v>1732</v>
      </c>
      <c r="C4" s="1426"/>
      <c r="D4" s="1431" t="s">
        <v>1724</v>
      </c>
      <c r="E4" s="1432"/>
      <c r="F4" s="1432"/>
      <c r="G4" s="1412" t="s">
        <v>1725</v>
      </c>
      <c r="H4" s="1413"/>
      <c r="I4" s="1413"/>
      <c r="J4" s="1413"/>
      <c r="K4" s="1414"/>
      <c r="L4" s="1412" t="s">
        <v>1726</v>
      </c>
      <c r="M4" s="1413"/>
      <c r="N4" s="1413"/>
      <c r="O4" s="1413"/>
      <c r="P4" s="1414"/>
    </row>
    <row r="5" spans="2:16" s="831" customFormat="1" ht="13.5" customHeight="1">
      <c r="B5" s="832"/>
      <c r="C5" s="833"/>
      <c r="D5" s="1423" t="s">
        <v>1727</v>
      </c>
      <c r="E5" s="1423" t="s">
        <v>2517</v>
      </c>
      <c r="F5" s="834" t="s">
        <v>1728</v>
      </c>
      <c r="G5" s="1423" t="s">
        <v>1727</v>
      </c>
      <c r="H5" s="1415" t="s">
        <v>2517</v>
      </c>
      <c r="I5" s="1416"/>
      <c r="J5" s="1419" t="s">
        <v>1728</v>
      </c>
      <c r="K5" s="1420"/>
      <c r="L5" s="1423" t="s">
        <v>1727</v>
      </c>
      <c r="M5" s="1415" t="s">
        <v>2517</v>
      </c>
      <c r="N5" s="1416"/>
      <c r="O5" s="1419" t="s">
        <v>1728</v>
      </c>
      <c r="P5" s="1420"/>
    </row>
    <row r="6" spans="2:16" s="831" customFormat="1" ht="13.5" customHeight="1">
      <c r="B6" s="1434" t="s">
        <v>1733</v>
      </c>
      <c r="C6" s="1435"/>
      <c r="D6" s="1424"/>
      <c r="E6" s="1424"/>
      <c r="F6" s="835" t="s">
        <v>1729</v>
      </c>
      <c r="G6" s="1424"/>
      <c r="H6" s="1417"/>
      <c r="I6" s="1418"/>
      <c r="J6" s="1421" t="s">
        <v>1729</v>
      </c>
      <c r="K6" s="1422"/>
      <c r="L6" s="1424"/>
      <c r="M6" s="1417"/>
      <c r="N6" s="1418"/>
      <c r="O6" s="1421" t="s">
        <v>1729</v>
      </c>
      <c r="P6" s="1422"/>
    </row>
    <row r="7" spans="2:16" s="831" customFormat="1" ht="13.5" customHeight="1">
      <c r="B7" s="1427" t="s">
        <v>1734</v>
      </c>
      <c r="C7" s="1428"/>
      <c r="D7" s="838">
        <f>+G7+L7</f>
        <v>23782</v>
      </c>
      <c r="E7" s="838">
        <f>+I7+N7</f>
        <v>104959</v>
      </c>
      <c r="F7" s="838">
        <f>+K7+P7</f>
        <v>313672374</v>
      </c>
      <c r="G7" s="839">
        <v>3976</v>
      </c>
      <c r="H7" s="840"/>
      <c r="I7" s="841">
        <v>30808</v>
      </c>
      <c r="J7" s="840"/>
      <c r="K7" s="841">
        <v>203717036</v>
      </c>
      <c r="L7" s="839">
        <v>19806</v>
      </c>
      <c r="M7" s="840"/>
      <c r="N7" s="841">
        <v>74151</v>
      </c>
      <c r="O7" s="840"/>
      <c r="P7" s="841">
        <v>109955338</v>
      </c>
    </row>
    <row r="8" spans="2:16" s="831" customFormat="1" ht="9.75" customHeight="1">
      <c r="B8" s="836"/>
      <c r="C8" s="837"/>
      <c r="D8" s="842"/>
      <c r="E8" s="842"/>
      <c r="F8" s="842"/>
      <c r="G8" s="842"/>
      <c r="H8" s="843"/>
      <c r="I8" s="844"/>
      <c r="J8" s="843"/>
      <c r="K8" s="844"/>
      <c r="L8" s="842"/>
      <c r="M8" s="843"/>
      <c r="N8" s="844"/>
      <c r="O8" s="843"/>
      <c r="P8" s="844"/>
    </row>
    <row r="9" spans="2:16" s="845" customFormat="1" ht="13.5" customHeight="1">
      <c r="B9" s="1429" t="s">
        <v>1735</v>
      </c>
      <c r="C9" s="1430"/>
      <c r="D9" s="847">
        <f>SUM(D11:D12)</f>
        <v>22263</v>
      </c>
      <c r="E9" s="848">
        <f>SUM(E11:E12)</f>
        <v>111008</v>
      </c>
      <c r="F9" s="847">
        <f>SUM(F11:F12)</f>
        <v>368329342</v>
      </c>
      <c r="G9" s="847">
        <f>SUM(G11:G12)</f>
        <v>3983</v>
      </c>
      <c r="H9" s="849"/>
      <c r="I9" s="850">
        <f>SUM(I11:I12)</f>
        <v>33304</v>
      </c>
      <c r="J9" s="849"/>
      <c r="K9" s="850">
        <f>SUM(K11:K12)</f>
        <v>230564787</v>
      </c>
      <c r="L9" s="847">
        <f>SUM(L11:L12)</f>
        <v>18280</v>
      </c>
      <c r="M9" s="849"/>
      <c r="N9" s="850">
        <f>SUM(N11:N12)</f>
        <v>77704</v>
      </c>
      <c r="O9" s="849"/>
      <c r="P9" s="850">
        <f>SUM(P11:P12)</f>
        <v>137764555</v>
      </c>
    </row>
    <row r="10" spans="2:16" s="845" customFormat="1" ht="9.75" customHeight="1">
      <c r="B10" s="851"/>
      <c r="C10" s="846"/>
      <c r="D10" s="852"/>
      <c r="E10" s="853"/>
      <c r="F10" s="852"/>
      <c r="G10" s="852"/>
      <c r="H10" s="854"/>
      <c r="I10" s="855"/>
      <c r="J10" s="854"/>
      <c r="K10" s="855"/>
      <c r="L10" s="852"/>
      <c r="M10" s="854"/>
      <c r="N10" s="855"/>
      <c r="O10" s="854"/>
      <c r="P10" s="855"/>
    </row>
    <row r="11" spans="2:16" s="845" customFormat="1" ht="13.5" customHeight="1">
      <c r="B11" s="1433" t="s">
        <v>740</v>
      </c>
      <c r="C11" s="1430"/>
      <c r="D11" s="847">
        <f>SUM(D19:D33)</f>
        <v>16964</v>
      </c>
      <c r="E11" s="848">
        <f>SUM(E19:E33)</f>
        <v>93417</v>
      </c>
      <c r="F11" s="847">
        <f>SUM(F19:F33)</f>
        <v>329677321</v>
      </c>
      <c r="G11" s="847">
        <f>SUM(G19:G33)</f>
        <v>3542</v>
      </c>
      <c r="H11" s="849"/>
      <c r="I11" s="850">
        <f>SUM(I19:I33)</f>
        <v>31309</v>
      </c>
      <c r="J11" s="849"/>
      <c r="K11" s="850">
        <f>SUM(K19:K33)</f>
        <v>215794033</v>
      </c>
      <c r="L11" s="847">
        <f>SUM(L19:L33)</f>
        <v>13422</v>
      </c>
      <c r="M11" s="849"/>
      <c r="N11" s="850">
        <f>SUM(N19:N33)</f>
        <v>62108</v>
      </c>
      <c r="O11" s="849"/>
      <c r="P11" s="850">
        <f>SUM(P19:P33)</f>
        <v>113883288</v>
      </c>
    </row>
    <row r="12" spans="2:16" s="845" customFormat="1" ht="13.5" customHeight="1">
      <c r="B12" s="1433" t="s">
        <v>741</v>
      </c>
      <c r="C12" s="1430"/>
      <c r="D12" s="847">
        <f>SUM(D35:D68)</f>
        <v>5299</v>
      </c>
      <c r="E12" s="848">
        <f>SUM(E35:E68)</f>
        <v>17591</v>
      </c>
      <c r="F12" s="848">
        <f>SUM(F35:F68)</f>
        <v>38652021</v>
      </c>
      <c r="G12" s="847">
        <f>SUM(G35:G68)</f>
        <v>441</v>
      </c>
      <c r="H12" s="849"/>
      <c r="I12" s="850">
        <f>SUM(I35:I68)</f>
        <v>1995</v>
      </c>
      <c r="J12" s="849"/>
      <c r="K12" s="850">
        <f>SUM(K35:K68)</f>
        <v>14770754</v>
      </c>
      <c r="L12" s="847">
        <f>SUM(L35:L68)</f>
        <v>4858</v>
      </c>
      <c r="M12" s="849"/>
      <c r="N12" s="850">
        <f>SUM(N35:N68)</f>
        <v>15596</v>
      </c>
      <c r="O12" s="849"/>
      <c r="P12" s="850">
        <f>SUM(P35:P68)</f>
        <v>23881267</v>
      </c>
    </row>
    <row r="13" spans="2:16" s="845" customFormat="1" ht="9.75" customHeight="1">
      <c r="B13" s="851"/>
      <c r="C13" s="846"/>
      <c r="D13" s="847"/>
      <c r="E13" s="848"/>
      <c r="F13" s="848"/>
      <c r="G13" s="847"/>
      <c r="H13" s="849"/>
      <c r="I13" s="850"/>
      <c r="J13" s="849"/>
      <c r="K13" s="850"/>
      <c r="L13" s="847"/>
      <c r="M13" s="849"/>
      <c r="N13" s="850"/>
      <c r="O13" s="849"/>
      <c r="P13" s="850"/>
    </row>
    <row r="14" spans="2:16" s="845" customFormat="1" ht="13.5" customHeight="1">
      <c r="B14" s="1433" t="s">
        <v>742</v>
      </c>
      <c r="C14" s="1430"/>
      <c r="D14" s="847">
        <f>+D19+D25+D26+D27+D30+D31+D32+D35+D36+D37+D38+D39+D40+D41</f>
        <v>10193</v>
      </c>
      <c r="E14" s="848">
        <f>+E19+E25+E26+E27+E30+E31+E32+E35+E36+E37+E38+E39+E40+E41</f>
        <v>56010</v>
      </c>
      <c r="F14" s="848">
        <f>+F19+F25+F26+F27+F30+F31+F32+F35+F36+F37+F38+F39+F40+F41</f>
        <v>210658919</v>
      </c>
      <c r="G14" s="847">
        <f>+G19+G25+G26+G27+G30+G31+G32+G35+G36+G37+G38+G39+G40+G41</f>
        <v>2074</v>
      </c>
      <c r="H14" s="849"/>
      <c r="I14" s="850">
        <f>+I19+I25+I26+I27+I30+I31+I32+I35+I36+I37+I38+I39+I40+I41</f>
        <v>19566</v>
      </c>
      <c r="J14" s="849"/>
      <c r="K14" s="850">
        <f>+K19+K25+K26+K27+K30+K31+K32+K35+K36+K37+K38+K39+K40+K41</f>
        <v>145357753</v>
      </c>
      <c r="L14" s="847">
        <f>+L19+L25+L26+L27+L30+L31+L32+L35+L36+L37+L38+L39+L40+L41</f>
        <v>8119</v>
      </c>
      <c r="M14" s="849"/>
      <c r="N14" s="850">
        <f>+N19+N25+N26+N27+N30+N31+N32+N35+N36+N37+N38+N39+N40+N41</f>
        <v>36444</v>
      </c>
      <c r="O14" s="849"/>
      <c r="P14" s="850">
        <f>+P19+P25+P26+P27+P30+P31+P32+P35+P36+P37+P38+P39+P40+P41</f>
        <v>65301166</v>
      </c>
    </row>
    <row r="15" spans="2:16" s="845" customFormat="1" ht="13.5" customHeight="1">
      <c r="B15" s="1433" t="s">
        <v>743</v>
      </c>
      <c r="C15" s="1430"/>
      <c r="D15" s="847">
        <f>+D24+D43+D44+D45+D46+D47+D48+D49</f>
        <v>1677</v>
      </c>
      <c r="E15" s="848">
        <f>+E24+E43+E44+E45+E46+E47+E48+E49</f>
        <v>7026</v>
      </c>
      <c r="F15" s="848">
        <f>+F24+F43+F44+F45+F46+F47+F48+F49</f>
        <v>18503819</v>
      </c>
      <c r="G15" s="847">
        <f>+G24+G43+G44+G45+G46+G47+G48+G49</f>
        <v>213</v>
      </c>
      <c r="H15" s="849"/>
      <c r="I15" s="850">
        <f>+I24+I43+I44+I45+I46+I47+I48+I49</f>
        <v>1176</v>
      </c>
      <c r="J15" s="849"/>
      <c r="K15" s="850">
        <f>+K24+K43+K44+K45+K46+K47+K48+K49</f>
        <v>7643327</v>
      </c>
      <c r="L15" s="847">
        <f>+L24+L43+L44+L45+L46+L47+L48+L49</f>
        <v>1464</v>
      </c>
      <c r="M15" s="849"/>
      <c r="N15" s="850">
        <f>+N24+N43+N44+N45+N46+N47+N48+N49</f>
        <v>5850</v>
      </c>
      <c r="O15" s="849"/>
      <c r="P15" s="850">
        <f>+P24+P43+P44+P45+P46+P47+P48+P49</f>
        <v>10860492</v>
      </c>
    </row>
    <row r="16" spans="2:16" s="845" customFormat="1" ht="13.5" customHeight="1">
      <c r="B16" s="1433" t="s">
        <v>744</v>
      </c>
      <c r="C16" s="1430"/>
      <c r="D16" s="847">
        <f>+D20+D29+D33+D51+D52+D53+D54+D55</f>
        <v>4156</v>
      </c>
      <c r="E16" s="848">
        <f>+E20+E29+E33+E51+E52+E53+E54+E55</f>
        <v>19363</v>
      </c>
      <c r="F16" s="848">
        <f>+F20+F29+F33+F51+F52+F53+F54+F55</f>
        <v>52918123</v>
      </c>
      <c r="G16" s="847">
        <f>+G20+G29+G33+G51+G52+G53+G54+G55</f>
        <v>600</v>
      </c>
      <c r="H16" s="849"/>
      <c r="I16" s="850">
        <f>+I20+I29+I33+I51+I52+I53+I54+I55</f>
        <v>4139</v>
      </c>
      <c r="J16" s="849"/>
      <c r="K16" s="850">
        <f>+K20+K29+K33+K51+K52+K53+K54+K55</f>
        <v>26655396</v>
      </c>
      <c r="L16" s="847">
        <f>+L20+L29+L33+L51+L52+L53+L54+L55</f>
        <v>3556</v>
      </c>
      <c r="M16" s="849"/>
      <c r="N16" s="850">
        <f>+N20+N29+N33+N51+N52+N53+N54+N55</f>
        <v>15224</v>
      </c>
      <c r="O16" s="849"/>
      <c r="P16" s="850">
        <f>+P20+P29+P33+P51+P52+P53+P54+P55</f>
        <v>26262727</v>
      </c>
    </row>
    <row r="17" spans="2:16" s="845" customFormat="1" ht="13.5" customHeight="1">
      <c r="B17" s="1433" t="s">
        <v>745</v>
      </c>
      <c r="C17" s="1430"/>
      <c r="D17" s="847">
        <f>+D21+D22+D57+D58+D59+D60+D61+D62+D63+D64+D65+D66+D67+D68</f>
        <v>6237</v>
      </c>
      <c r="E17" s="848">
        <f>+E21+E22+E57+E58+E59+E60+E61+E62+E63+E64+E65+E66+E67+E68</f>
        <v>28609</v>
      </c>
      <c r="F17" s="848">
        <f>+F21+F22+F57+F58+F59+F60+F61+F62+F63+F64+F65+F66+F67+F68</f>
        <v>86248481</v>
      </c>
      <c r="G17" s="847">
        <f>+G21+G22+G57+G58+G59+G60+G61+G62+G63+G64+G65+G66+G67+G68</f>
        <v>1096</v>
      </c>
      <c r="H17" s="849"/>
      <c r="I17" s="850">
        <f>+I21+I22+I57+I58+I59+I60+I61+I62+I63+I64+I65+I66+I67+I68</f>
        <v>8423</v>
      </c>
      <c r="J17" s="849"/>
      <c r="K17" s="850">
        <f>+K21+K22+K57+K58+K59+K60+K61+K62+K63+K64+K65+K66+K67+K68</f>
        <v>50908311</v>
      </c>
      <c r="L17" s="847">
        <f>+L21+L22+L57+L58+L59+L60+L61+L62+L63+L64+L65+L66+L67+L68</f>
        <v>5141</v>
      </c>
      <c r="M17" s="849"/>
      <c r="N17" s="850">
        <f>+N21+N22+N57+N58+N59+N60+N61+N62+N63+N64+N65+N66+N67+N68</f>
        <v>20186</v>
      </c>
      <c r="O17" s="849"/>
      <c r="P17" s="850">
        <f>+P21+P22+P57+P58+P59+P60+P61+P62+P63+P64+P65+P66+P67+P68</f>
        <v>35340170</v>
      </c>
    </row>
    <row r="18" spans="2:16" s="831" customFormat="1" ht="9.75" customHeight="1">
      <c r="B18" s="832"/>
      <c r="C18" s="833" t="s">
        <v>1730</v>
      </c>
      <c r="D18" s="842"/>
      <c r="E18" s="842"/>
      <c r="F18" s="856"/>
      <c r="G18" s="842"/>
      <c r="H18" s="843"/>
      <c r="I18" s="844"/>
      <c r="J18" s="843"/>
      <c r="K18" s="844"/>
      <c r="L18" s="842"/>
      <c r="M18" s="843"/>
      <c r="N18" s="844"/>
      <c r="O18" s="843"/>
      <c r="P18" s="844"/>
    </row>
    <row r="19" spans="2:16" s="831" customFormat="1" ht="12" customHeight="1">
      <c r="B19" s="832"/>
      <c r="C19" s="837" t="s">
        <v>746</v>
      </c>
      <c r="D19" s="838">
        <f>+G19+L19</f>
        <v>4988</v>
      </c>
      <c r="E19" s="838">
        <f>+I19+N19</f>
        <v>33870</v>
      </c>
      <c r="F19" s="838">
        <f>+K19+P19</f>
        <v>150237751</v>
      </c>
      <c r="G19" s="838">
        <v>1431</v>
      </c>
      <c r="H19" s="843"/>
      <c r="I19" s="857">
        <v>15546</v>
      </c>
      <c r="J19" s="843"/>
      <c r="K19" s="857">
        <v>115597775</v>
      </c>
      <c r="L19" s="838">
        <v>3557</v>
      </c>
      <c r="M19" s="843"/>
      <c r="N19" s="857">
        <v>18324</v>
      </c>
      <c r="O19" s="843"/>
      <c r="P19" s="857">
        <v>34639976</v>
      </c>
    </row>
    <row r="20" spans="2:16" s="831" customFormat="1" ht="12" customHeight="1">
      <c r="B20" s="832"/>
      <c r="C20" s="837" t="s">
        <v>747</v>
      </c>
      <c r="D20" s="838">
        <f>+G20+L20</f>
        <v>1674</v>
      </c>
      <c r="E20" s="838">
        <f>+I20+N20</f>
        <v>9354</v>
      </c>
      <c r="F20" s="838">
        <f>+K20+P20</f>
        <v>25965581</v>
      </c>
      <c r="G20" s="838">
        <v>332</v>
      </c>
      <c r="H20" s="843"/>
      <c r="I20" s="857">
        <v>2571</v>
      </c>
      <c r="J20" s="843"/>
      <c r="K20" s="857">
        <v>13746147</v>
      </c>
      <c r="L20" s="838">
        <v>1342</v>
      </c>
      <c r="M20" s="843"/>
      <c r="N20" s="857">
        <v>6783</v>
      </c>
      <c r="O20" s="843"/>
      <c r="P20" s="857">
        <v>12219434</v>
      </c>
    </row>
    <row r="21" spans="2:16" s="831" customFormat="1" ht="12" customHeight="1">
      <c r="B21" s="832"/>
      <c r="C21" s="837" t="s">
        <v>748</v>
      </c>
      <c r="D21" s="838">
        <f>+G21+L21</f>
        <v>2136</v>
      </c>
      <c r="E21" s="838">
        <f>+I21+N21</f>
        <v>10283</v>
      </c>
      <c r="F21" s="838">
        <f>+K21+P21</f>
        <v>26188408</v>
      </c>
      <c r="G21" s="838">
        <v>402</v>
      </c>
      <c r="H21" s="843"/>
      <c r="I21" s="857">
        <v>3014</v>
      </c>
      <c r="J21" s="843"/>
      <c r="K21" s="857">
        <v>13262033</v>
      </c>
      <c r="L21" s="838">
        <v>1734</v>
      </c>
      <c r="M21" s="843"/>
      <c r="N21" s="857">
        <v>7269</v>
      </c>
      <c r="O21" s="843"/>
      <c r="P21" s="857">
        <v>12926375</v>
      </c>
    </row>
    <row r="22" spans="2:16" s="831" customFormat="1" ht="12" customHeight="1">
      <c r="B22" s="832"/>
      <c r="C22" s="837" t="s">
        <v>749</v>
      </c>
      <c r="D22" s="838">
        <f>+G22+L22</f>
        <v>2210</v>
      </c>
      <c r="E22" s="838">
        <f>+I22+N22</f>
        <v>12023</v>
      </c>
      <c r="F22" s="838">
        <f>+K22+P22</f>
        <v>46416510</v>
      </c>
      <c r="G22" s="838">
        <v>532</v>
      </c>
      <c r="H22" s="843"/>
      <c r="I22" s="857">
        <v>4500</v>
      </c>
      <c r="J22" s="843"/>
      <c r="K22" s="857">
        <v>32782321</v>
      </c>
      <c r="L22" s="838">
        <v>1678</v>
      </c>
      <c r="M22" s="843"/>
      <c r="N22" s="857">
        <v>7523</v>
      </c>
      <c r="O22" s="843"/>
      <c r="P22" s="857">
        <v>13634189</v>
      </c>
    </row>
    <row r="23" spans="2:16" s="831" customFormat="1" ht="9.75" customHeight="1">
      <c r="B23" s="832"/>
      <c r="C23" s="837"/>
      <c r="D23" s="858"/>
      <c r="E23" s="858"/>
      <c r="F23" s="858"/>
      <c r="G23" s="858"/>
      <c r="H23" s="859"/>
      <c r="I23" s="860"/>
      <c r="J23" s="859"/>
      <c r="K23" s="860"/>
      <c r="L23" s="858"/>
      <c r="M23" s="859"/>
      <c r="N23" s="860"/>
      <c r="O23" s="859"/>
      <c r="P23" s="860"/>
    </row>
    <row r="24" spans="2:16" s="831" customFormat="1" ht="12" customHeight="1">
      <c r="B24" s="832"/>
      <c r="C24" s="837" t="s">
        <v>750</v>
      </c>
      <c r="D24" s="838">
        <f>+G24+L24</f>
        <v>903</v>
      </c>
      <c r="E24" s="838">
        <f>+I24+N24</f>
        <v>4783</v>
      </c>
      <c r="F24" s="838">
        <f>+K24+P24</f>
        <v>14665116</v>
      </c>
      <c r="G24" s="838">
        <v>169</v>
      </c>
      <c r="H24" s="843"/>
      <c r="I24" s="857">
        <v>1061</v>
      </c>
      <c r="J24" s="843"/>
      <c r="K24" s="857">
        <v>7387183</v>
      </c>
      <c r="L24" s="838">
        <v>734</v>
      </c>
      <c r="M24" s="843"/>
      <c r="N24" s="857">
        <v>3722</v>
      </c>
      <c r="O24" s="843"/>
      <c r="P24" s="857">
        <v>7277933</v>
      </c>
    </row>
    <row r="25" spans="2:16" s="831" customFormat="1" ht="12" customHeight="1">
      <c r="B25" s="832"/>
      <c r="C25" s="837" t="s">
        <v>751</v>
      </c>
      <c r="D25" s="838">
        <f>+G25+L25</f>
        <v>713</v>
      </c>
      <c r="E25" s="838">
        <f>+I25+N25</f>
        <v>3343</v>
      </c>
      <c r="F25" s="838">
        <f>+K25+P25</f>
        <v>7494274</v>
      </c>
      <c r="G25" s="838">
        <v>115</v>
      </c>
      <c r="H25" s="843"/>
      <c r="I25" s="857">
        <v>635</v>
      </c>
      <c r="J25" s="843"/>
      <c r="K25" s="857">
        <v>2506110</v>
      </c>
      <c r="L25" s="838">
        <v>598</v>
      </c>
      <c r="M25" s="843"/>
      <c r="N25" s="857">
        <v>2708</v>
      </c>
      <c r="O25" s="843"/>
      <c r="P25" s="857">
        <v>4988164</v>
      </c>
    </row>
    <row r="26" spans="2:16" s="831" customFormat="1" ht="12" customHeight="1">
      <c r="B26" s="832"/>
      <c r="C26" s="837" t="s">
        <v>752</v>
      </c>
      <c r="D26" s="838">
        <f>+G26+L26</f>
        <v>542</v>
      </c>
      <c r="E26" s="838">
        <f>+I26+N26</f>
        <v>2191</v>
      </c>
      <c r="F26" s="838">
        <f>+K26+P26</f>
        <v>3936381</v>
      </c>
      <c r="G26" s="838">
        <v>51</v>
      </c>
      <c r="H26" s="843"/>
      <c r="I26" s="857">
        <v>313</v>
      </c>
      <c r="J26" s="843"/>
      <c r="K26" s="857">
        <v>1010967</v>
      </c>
      <c r="L26" s="838">
        <v>491</v>
      </c>
      <c r="M26" s="843"/>
      <c r="N26" s="857">
        <v>1878</v>
      </c>
      <c r="O26" s="843"/>
      <c r="P26" s="857">
        <v>2925414</v>
      </c>
    </row>
    <row r="27" spans="2:16" s="831" customFormat="1" ht="12" customHeight="1">
      <c r="B27" s="832"/>
      <c r="C27" s="837" t="s">
        <v>753</v>
      </c>
      <c r="D27" s="838">
        <f>+G27+L27</f>
        <v>495</v>
      </c>
      <c r="E27" s="838">
        <f>+I27+N27</f>
        <v>1857</v>
      </c>
      <c r="F27" s="838">
        <f>+K27+P27</f>
        <v>4258725</v>
      </c>
      <c r="G27" s="838">
        <v>44</v>
      </c>
      <c r="H27" s="843"/>
      <c r="I27" s="857">
        <v>269</v>
      </c>
      <c r="J27" s="843"/>
      <c r="K27" s="857">
        <v>1771379</v>
      </c>
      <c r="L27" s="838">
        <v>451</v>
      </c>
      <c r="M27" s="843"/>
      <c r="N27" s="857">
        <v>1588</v>
      </c>
      <c r="O27" s="843"/>
      <c r="P27" s="857">
        <v>2487346</v>
      </c>
    </row>
    <row r="28" spans="2:16" s="831" customFormat="1" ht="9.75" customHeight="1">
      <c r="B28" s="832"/>
      <c r="C28" s="837"/>
      <c r="D28" s="858"/>
      <c r="E28" s="858"/>
      <c r="F28" s="858"/>
      <c r="G28" s="858"/>
      <c r="H28" s="859"/>
      <c r="I28" s="860"/>
      <c r="J28" s="859"/>
      <c r="K28" s="860"/>
      <c r="L28" s="858"/>
      <c r="M28" s="859"/>
      <c r="N28" s="860"/>
      <c r="O28" s="859"/>
      <c r="P28" s="860"/>
    </row>
    <row r="29" spans="2:16" s="831" customFormat="1" ht="12" customHeight="1">
      <c r="B29" s="832"/>
      <c r="C29" s="837" t="s">
        <v>754</v>
      </c>
      <c r="D29" s="838">
        <f>+G29+L29</f>
        <v>582</v>
      </c>
      <c r="E29" s="838">
        <f>+I29+N29</f>
        <v>2736</v>
      </c>
      <c r="F29" s="838">
        <f>+K29+P29</f>
        <v>6661880</v>
      </c>
      <c r="G29" s="838">
        <v>82</v>
      </c>
      <c r="H29" s="843"/>
      <c r="I29" s="857">
        <v>571</v>
      </c>
      <c r="J29" s="843"/>
      <c r="K29" s="857">
        <v>2623709</v>
      </c>
      <c r="L29" s="838">
        <v>500</v>
      </c>
      <c r="M29" s="843"/>
      <c r="N29" s="857">
        <v>2165</v>
      </c>
      <c r="O29" s="843"/>
      <c r="P29" s="857">
        <v>4038171</v>
      </c>
    </row>
    <row r="30" spans="2:16" s="831" customFormat="1" ht="12" customHeight="1">
      <c r="B30" s="832"/>
      <c r="C30" s="837" t="s">
        <v>755</v>
      </c>
      <c r="D30" s="838">
        <f>+G30+L30</f>
        <v>1008</v>
      </c>
      <c r="E30" s="838">
        <f>+I30+N30</f>
        <v>5422</v>
      </c>
      <c r="F30" s="838">
        <f>+K30+P30</f>
        <v>25880684</v>
      </c>
      <c r="G30" s="838">
        <v>176</v>
      </c>
      <c r="H30" s="843"/>
      <c r="I30" s="857">
        <v>1572</v>
      </c>
      <c r="J30" s="843"/>
      <c r="K30" s="857">
        <v>18798527</v>
      </c>
      <c r="L30" s="838">
        <v>832</v>
      </c>
      <c r="M30" s="843"/>
      <c r="N30" s="857">
        <v>3850</v>
      </c>
      <c r="O30" s="843"/>
      <c r="P30" s="857">
        <v>7082157</v>
      </c>
    </row>
    <row r="31" spans="2:16" s="831" customFormat="1" ht="12" customHeight="1">
      <c r="B31" s="832"/>
      <c r="C31" s="837" t="s">
        <v>756</v>
      </c>
      <c r="D31" s="838">
        <f>+G31+L31</f>
        <v>628</v>
      </c>
      <c r="E31" s="838">
        <f>+I31+N31</f>
        <v>3095</v>
      </c>
      <c r="F31" s="838">
        <f>+K31+P31</f>
        <v>7815728</v>
      </c>
      <c r="G31" s="838">
        <v>91</v>
      </c>
      <c r="H31" s="843"/>
      <c r="I31" s="857">
        <v>626</v>
      </c>
      <c r="J31" s="843"/>
      <c r="K31" s="857">
        <v>3140436</v>
      </c>
      <c r="L31" s="838">
        <v>537</v>
      </c>
      <c r="M31" s="843"/>
      <c r="N31" s="857">
        <v>2469</v>
      </c>
      <c r="O31" s="843"/>
      <c r="P31" s="857">
        <v>4675292</v>
      </c>
    </row>
    <row r="32" spans="2:16" s="831" customFormat="1" ht="12" customHeight="1">
      <c r="B32" s="832"/>
      <c r="C32" s="837" t="s">
        <v>757</v>
      </c>
      <c r="D32" s="838">
        <f>+G32+L32</f>
        <v>390</v>
      </c>
      <c r="E32" s="838">
        <f>+I32+N32</f>
        <v>1443</v>
      </c>
      <c r="F32" s="838">
        <f>+K32+P32</f>
        <v>2862826</v>
      </c>
      <c r="G32" s="838">
        <v>24</v>
      </c>
      <c r="H32" s="843"/>
      <c r="I32" s="857">
        <v>88</v>
      </c>
      <c r="J32" s="843"/>
      <c r="K32" s="857">
        <v>146857</v>
      </c>
      <c r="L32" s="838">
        <v>366</v>
      </c>
      <c r="M32" s="843"/>
      <c r="N32" s="857">
        <v>1355</v>
      </c>
      <c r="O32" s="843"/>
      <c r="P32" s="857">
        <v>2715969</v>
      </c>
    </row>
    <row r="33" spans="2:16" s="831" customFormat="1" ht="12" customHeight="1">
      <c r="B33" s="832"/>
      <c r="C33" s="837" t="s">
        <v>758</v>
      </c>
      <c r="D33" s="838">
        <f>+G33+L33</f>
        <v>695</v>
      </c>
      <c r="E33" s="838">
        <f>+I33+N33</f>
        <v>3017</v>
      </c>
      <c r="F33" s="838">
        <f>+K33+P33</f>
        <v>7293457</v>
      </c>
      <c r="G33" s="838">
        <v>93</v>
      </c>
      <c r="H33" s="843"/>
      <c r="I33" s="857">
        <v>543</v>
      </c>
      <c r="J33" s="843"/>
      <c r="K33" s="857">
        <v>3020589</v>
      </c>
      <c r="L33" s="838">
        <v>602</v>
      </c>
      <c r="M33" s="843"/>
      <c r="N33" s="857">
        <v>2474</v>
      </c>
      <c r="O33" s="843"/>
      <c r="P33" s="857">
        <v>4272868</v>
      </c>
    </row>
    <row r="34" spans="2:16" s="831" customFormat="1" ht="9.75" customHeight="1">
      <c r="B34" s="832"/>
      <c r="C34" s="837"/>
      <c r="D34" s="838"/>
      <c r="E34" s="838"/>
      <c r="F34" s="838"/>
      <c r="G34" s="838"/>
      <c r="H34" s="843"/>
      <c r="I34" s="857"/>
      <c r="J34" s="843"/>
      <c r="K34" s="857"/>
      <c r="L34" s="838"/>
      <c r="M34" s="843"/>
      <c r="N34" s="857"/>
      <c r="O34" s="843"/>
      <c r="P34" s="857"/>
    </row>
    <row r="35" spans="2:16" s="831" customFormat="1" ht="12" customHeight="1">
      <c r="B35" s="832"/>
      <c r="C35" s="837" t="s">
        <v>759</v>
      </c>
      <c r="D35" s="838">
        <f aca="true" t="shared" si="0" ref="D35:D41">+G35+L35</f>
        <v>220</v>
      </c>
      <c r="E35" s="838">
        <f aca="true" t="shared" si="1" ref="E35:E41">+I35+N35</f>
        <v>730</v>
      </c>
      <c r="F35" s="838">
        <f aca="true" t="shared" si="2" ref="F35:F41">+K35+P35</f>
        <v>1523880</v>
      </c>
      <c r="G35" s="838">
        <v>27</v>
      </c>
      <c r="H35" s="843"/>
      <c r="I35" s="857">
        <v>96</v>
      </c>
      <c r="J35" s="843"/>
      <c r="K35" s="857">
        <v>663284</v>
      </c>
      <c r="L35" s="838">
        <v>193</v>
      </c>
      <c r="M35" s="843"/>
      <c r="N35" s="857">
        <v>634</v>
      </c>
      <c r="O35" s="843"/>
      <c r="P35" s="857">
        <v>860596</v>
      </c>
    </row>
    <row r="36" spans="2:16" s="831" customFormat="1" ht="12" customHeight="1">
      <c r="B36" s="832"/>
      <c r="C36" s="837" t="s">
        <v>760</v>
      </c>
      <c r="D36" s="838">
        <f t="shared" si="0"/>
        <v>172</v>
      </c>
      <c r="E36" s="838">
        <f t="shared" si="1"/>
        <v>715</v>
      </c>
      <c r="F36" s="838">
        <f t="shared" si="2"/>
        <v>1490644</v>
      </c>
      <c r="G36" s="838">
        <v>20</v>
      </c>
      <c r="H36" s="843"/>
      <c r="I36" s="857">
        <v>66</v>
      </c>
      <c r="J36" s="843"/>
      <c r="K36" s="857">
        <v>616560</v>
      </c>
      <c r="L36" s="838">
        <v>152</v>
      </c>
      <c r="M36" s="843"/>
      <c r="N36" s="857">
        <v>649</v>
      </c>
      <c r="O36" s="843"/>
      <c r="P36" s="857">
        <v>874084</v>
      </c>
    </row>
    <row r="37" spans="2:16" s="831" customFormat="1" ht="12" customHeight="1">
      <c r="B37" s="832"/>
      <c r="C37" s="837" t="s">
        <v>761</v>
      </c>
      <c r="D37" s="838">
        <f t="shared" si="0"/>
        <v>395</v>
      </c>
      <c r="E37" s="838">
        <f t="shared" si="1"/>
        <v>1430</v>
      </c>
      <c r="F37" s="838">
        <f t="shared" si="2"/>
        <v>2379399</v>
      </c>
      <c r="G37" s="838">
        <v>48</v>
      </c>
      <c r="H37" s="843"/>
      <c r="I37" s="857">
        <v>199</v>
      </c>
      <c r="J37" s="843"/>
      <c r="K37" s="857">
        <v>579734</v>
      </c>
      <c r="L37" s="838">
        <v>347</v>
      </c>
      <c r="M37" s="843"/>
      <c r="N37" s="857">
        <v>1231</v>
      </c>
      <c r="O37" s="843"/>
      <c r="P37" s="857">
        <v>1799665</v>
      </c>
    </row>
    <row r="38" spans="2:16" s="831" customFormat="1" ht="12" customHeight="1">
      <c r="B38" s="832"/>
      <c r="C38" s="837" t="s">
        <v>762</v>
      </c>
      <c r="D38" s="838">
        <f t="shared" si="0"/>
        <v>120</v>
      </c>
      <c r="E38" s="838">
        <f t="shared" si="1"/>
        <v>402</v>
      </c>
      <c r="F38" s="838">
        <f t="shared" si="2"/>
        <v>596577</v>
      </c>
      <c r="G38" s="838">
        <v>5</v>
      </c>
      <c r="H38" s="843"/>
      <c r="I38" s="857">
        <v>29</v>
      </c>
      <c r="J38" s="843"/>
      <c r="K38" s="857">
        <v>99865</v>
      </c>
      <c r="L38" s="838">
        <v>115</v>
      </c>
      <c r="M38" s="843"/>
      <c r="N38" s="857">
        <v>373</v>
      </c>
      <c r="O38" s="843"/>
      <c r="P38" s="857">
        <v>496712</v>
      </c>
    </row>
    <row r="39" spans="2:16" s="831" customFormat="1" ht="12" customHeight="1">
      <c r="B39" s="832"/>
      <c r="C39" s="837" t="s">
        <v>763</v>
      </c>
      <c r="D39" s="838">
        <f t="shared" si="0"/>
        <v>162</v>
      </c>
      <c r="E39" s="838">
        <f t="shared" si="1"/>
        <v>467</v>
      </c>
      <c r="F39" s="838">
        <f t="shared" si="2"/>
        <v>664185</v>
      </c>
      <c r="G39" s="838">
        <v>14</v>
      </c>
      <c r="H39" s="843"/>
      <c r="I39" s="857">
        <v>34</v>
      </c>
      <c r="J39" s="843"/>
      <c r="K39" s="857">
        <v>54890</v>
      </c>
      <c r="L39" s="838">
        <v>148</v>
      </c>
      <c r="M39" s="843"/>
      <c r="N39" s="857">
        <v>433</v>
      </c>
      <c r="O39" s="843"/>
      <c r="P39" s="857">
        <v>609295</v>
      </c>
    </row>
    <row r="40" spans="2:16" s="831" customFormat="1" ht="12" customHeight="1">
      <c r="B40" s="832"/>
      <c r="C40" s="837" t="s">
        <v>764</v>
      </c>
      <c r="D40" s="838">
        <f t="shared" si="0"/>
        <v>196</v>
      </c>
      <c r="E40" s="838">
        <f t="shared" si="1"/>
        <v>590</v>
      </c>
      <c r="F40" s="838">
        <f t="shared" si="2"/>
        <v>775622</v>
      </c>
      <c r="G40" s="838">
        <v>14</v>
      </c>
      <c r="H40" s="843"/>
      <c r="I40" s="857">
        <v>36</v>
      </c>
      <c r="J40" s="843"/>
      <c r="K40" s="857">
        <v>58133</v>
      </c>
      <c r="L40" s="838">
        <v>182</v>
      </c>
      <c r="M40" s="843"/>
      <c r="N40" s="857">
        <v>554</v>
      </c>
      <c r="O40" s="843"/>
      <c r="P40" s="857">
        <v>717489</v>
      </c>
    </row>
    <row r="41" spans="2:16" s="831" customFormat="1" ht="12" customHeight="1">
      <c r="B41" s="832"/>
      <c r="C41" s="837" t="s">
        <v>765</v>
      </c>
      <c r="D41" s="838">
        <f t="shared" si="0"/>
        <v>164</v>
      </c>
      <c r="E41" s="838">
        <f t="shared" si="1"/>
        <v>455</v>
      </c>
      <c r="F41" s="838">
        <f t="shared" si="2"/>
        <v>742243</v>
      </c>
      <c r="G41" s="838">
        <v>14</v>
      </c>
      <c r="H41" s="843"/>
      <c r="I41" s="857">
        <v>57</v>
      </c>
      <c r="J41" s="843"/>
      <c r="K41" s="857">
        <v>313236</v>
      </c>
      <c r="L41" s="838">
        <v>150</v>
      </c>
      <c r="M41" s="843"/>
      <c r="N41" s="857">
        <v>398</v>
      </c>
      <c r="O41" s="843"/>
      <c r="P41" s="857">
        <v>429007</v>
      </c>
    </row>
    <row r="42" spans="2:16" s="831" customFormat="1" ht="9.75" customHeight="1">
      <c r="B42" s="832"/>
      <c r="C42" s="837"/>
      <c r="D42" s="838"/>
      <c r="E42" s="838"/>
      <c r="F42" s="838"/>
      <c r="G42" s="838"/>
      <c r="H42" s="843"/>
      <c r="I42" s="857"/>
      <c r="J42" s="843"/>
      <c r="K42" s="857"/>
      <c r="L42" s="838"/>
      <c r="M42" s="843"/>
      <c r="N42" s="857"/>
      <c r="O42" s="843"/>
      <c r="P42" s="857"/>
    </row>
    <row r="43" spans="2:16" s="831" customFormat="1" ht="12" customHeight="1">
      <c r="B43" s="832"/>
      <c r="C43" s="837" t="s">
        <v>766</v>
      </c>
      <c r="D43" s="838">
        <f aca="true" t="shared" si="3" ref="D43:D49">+G43+L43</f>
        <v>108</v>
      </c>
      <c r="E43" s="838">
        <f aca="true" t="shared" si="4" ref="E43:E49">+I43+N43</f>
        <v>305</v>
      </c>
      <c r="F43" s="838">
        <f aca="true" t="shared" si="5" ref="F43:F49">+K43+P43</f>
        <v>500298</v>
      </c>
      <c r="G43" s="838">
        <v>8</v>
      </c>
      <c r="H43" s="843"/>
      <c r="I43" s="857">
        <v>18</v>
      </c>
      <c r="J43" s="843"/>
      <c r="K43" s="857">
        <v>25969</v>
      </c>
      <c r="L43" s="838">
        <v>100</v>
      </c>
      <c r="M43" s="843"/>
      <c r="N43" s="857">
        <v>287</v>
      </c>
      <c r="O43" s="843"/>
      <c r="P43" s="857">
        <v>474329</v>
      </c>
    </row>
    <row r="44" spans="2:16" s="831" customFormat="1" ht="12" customHeight="1">
      <c r="B44" s="832"/>
      <c r="C44" s="837" t="s">
        <v>767</v>
      </c>
      <c r="D44" s="838">
        <f t="shared" si="3"/>
        <v>176</v>
      </c>
      <c r="E44" s="838">
        <f t="shared" si="4"/>
        <v>554</v>
      </c>
      <c r="F44" s="838">
        <f t="shared" si="5"/>
        <v>1051180</v>
      </c>
      <c r="G44" s="838">
        <v>8</v>
      </c>
      <c r="H44" s="843"/>
      <c r="I44" s="857">
        <v>32</v>
      </c>
      <c r="J44" s="843"/>
      <c r="K44" s="857">
        <v>133100</v>
      </c>
      <c r="L44" s="838">
        <v>168</v>
      </c>
      <c r="M44" s="843"/>
      <c r="N44" s="857">
        <v>522</v>
      </c>
      <c r="O44" s="843"/>
      <c r="P44" s="857">
        <v>918080</v>
      </c>
    </row>
    <row r="45" spans="2:16" s="831" customFormat="1" ht="12" customHeight="1">
      <c r="B45" s="832"/>
      <c r="C45" s="837" t="s">
        <v>768</v>
      </c>
      <c r="D45" s="838">
        <f t="shared" si="3"/>
        <v>92</v>
      </c>
      <c r="E45" s="838">
        <f t="shared" si="4"/>
        <v>229</v>
      </c>
      <c r="F45" s="838">
        <f t="shared" si="5"/>
        <v>335531</v>
      </c>
      <c r="G45" s="838">
        <v>8</v>
      </c>
      <c r="H45" s="843"/>
      <c r="I45" s="857">
        <v>14</v>
      </c>
      <c r="J45" s="843"/>
      <c r="K45" s="857">
        <v>11935</v>
      </c>
      <c r="L45" s="838">
        <v>84</v>
      </c>
      <c r="M45" s="843"/>
      <c r="N45" s="857">
        <v>215</v>
      </c>
      <c r="O45" s="843"/>
      <c r="P45" s="857">
        <v>323596</v>
      </c>
    </row>
    <row r="46" spans="2:16" s="831" customFormat="1" ht="12" customHeight="1">
      <c r="B46" s="832"/>
      <c r="C46" s="837" t="s">
        <v>769</v>
      </c>
      <c r="D46" s="838">
        <f t="shared" si="3"/>
        <v>174</v>
      </c>
      <c r="E46" s="838">
        <f t="shared" si="4"/>
        <v>552</v>
      </c>
      <c r="F46" s="838">
        <f t="shared" si="5"/>
        <v>863889</v>
      </c>
      <c r="G46" s="838">
        <v>8</v>
      </c>
      <c r="H46" s="843"/>
      <c r="I46" s="857">
        <v>22</v>
      </c>
      <c r="J46" s="843"/>
      <c r="K46" s="857">
        <v>42715</v>
      </c>
      <c r="L46" s="838">
        <v>166</v>
      </c>
      <c r="M46" s="843"/>
      <c r="N46" s="857">
        <v>530</v>
      </c>
      <c r="O46" s="843"/>
      <c r="P46" s="857">
        <v>821174</v>
      </c>
    </row>
    <row r="47" spans="2:16" s="831" customFormat="1" ht="12" customHeight="1">
      <c r="B47" s="832"/>
      <c r="C47" s="837" t="s">
        <v>770</v>
      </c>
      <c r="D47" s="838">
        <f t="shared" si="3"/>
        <v>78</v>
      </c>
      <c r="E47" s="838">
        <f t="shared" si="4"/>
        <v>207</v>
      </c>
      <c r="F47" s="838">
        <f t="shared" si="5"/>
        <v>425835</v>
      </c>
      <c r="G47" s="838">
        <v>7</v>
      </c>
      <c r="H47" s="843"/>
      <c r="I47" s="857">
        <v>15</v>
      </c>
      <c r="J47" s="843"/>
      <c r="K47" s="857">
        <v>23263</v>
      </c>
      <c r="L47" s="838">
        <v>71</v>
      </c>
      <c r="M47" s="843"/>
      <c r="N47" s="857">
        <v>192</v>
      </c>
      <c r="O47" s="843"/>
      <c r="P47" s="857">
        <v>402572</v>
      </c>
    </row>
    <row r="48" spans="2:16" s="831" customFormat="1" ht="12" customHeight="1">
      <c r="B48" s="832"/>
      <c r="C48" s="837" t="s">
        <v>771</v>
      </c>
      <c r="D48" s="838">
        <f t="shared" si="3"/>
        <v>66</v>
      </c>
      <c r="E48" s="838">
        <f t="shared" si="4"/>
        <v>396</v>
      </c>
      <c r="F48" s="838">
        <f t="shared" si="5"/>
        <v>661970</v>
      </c>
      <c r="G48" s="838">
        <v>1</v>
      </c>
      <c r="H48" s="843"/>
      <c r="I48" s="1411">
        <v>14</v>
      </c>
      <c r="J48" s="843"/>
      <c r="K48" s="1411">
        <v>19162</v>
      </c>
      <c r="L48" s="838">
        <v>65</v>
      </c>
      <c r="M48" s="843"/>
      <c r="N48" s="1411">
        <v>382</v>
      </c>
      <c r="O48" s="843"/>
      <c r="P48" s="1411">
        <v>642808</v>
      </c>
    </row>
    <row r="49" spans="2:16" s="831" customFormat="1" ht="12" customHeight="1">
      <c r="B49" s="832"/>
      <c r="C49" s="837" t="s">
        <v>772</v>
      </c>
      <c r="D49" s="838">
        <f t="shared" si="3"/>
        <v>80</v>
      </c>
      <c r="E49" s="838">
        <f t="shared" si="4"/>
        <v>0</v>
      </c>
      <c r="F49" s="838">
        <f t="shared" si="5"/>
        <v>0</v>
      </c>
      <c r="G49" s="838">
        <v>4</v>
      </c>
      <c r="H49" s="843"/>
      <c r="I49" s="1411"/>
      <c r="J49" s="843"/>
      <c r="K49" s="1411"/>
      <c r="L49" s="838">
        <v>76</v>
      </c>
      <c r="M49" s="843"/>
      <c r="N49" s="1411"/>
      <c r="O49" s="843"/>
      <c r="P49" s="1411"/>
    </row>
    <row r="50" spans="2:16" s="831" customFormat="1" ht="9.75" customHeight="1">
      <c r="B50" s="832"/>
      <c r="C50" s="837"/>
      <c r="D50" s="838"/>
      <c r="E50" s="838"/>
      <c r="F50" s="838"/>
      <c r="G50" s="838"/>
      <c r="H50" s="843"/>
      <c r="I50" s="857"/>
      <c r="J50" s="843"/>
      <c r="K50" s="857"/>
      <c r="L50" s="838"/>
      <c r="M50" s="843"/>
      <c r="N50" s="857"/>
      <c r="O50" s="843"/>
      <c r="P50" s="857"/>
    </row>
    <row r="51" spans="2:16" s="831" customFormat="1" ht="12" customHeight="1">
      <c r="B51" s="832"/>
      <c r="C51" s="837" t="s">
        <v>773</v>
      </c>
      <c r="D51" s="838">
        <f>+G51+L51</f>
        <v>360</v>
      </c>
      <c r="E51" s="838">
        <f>+I51+N51</f>
        <v>1524</v>
      </c>
      <c r="F51" s="838">
        <f>+K51+P51</f>
        <v>8740286</v>
      </c>
      <c r="G51" s="838">
        <v>39</v>
      </c>
      <c r="H51" s="843"/>
      <c r="I51" s="857">
        <v>264</v>
      </c>
      <c r="J51" s="843"/>
      <c r="K51" s="857">
        <v>6732623</v>
      </c>
      <c r="L51" s="838">
        <v>321</v>
      </c>
      <c r="M51" s="843"/>
      <c r="N51" s="857">
        <v>1260</v>
      </c>
      <c r="O51" s="843"/>
      <c r="P51" s="857">
        <v>2007663</v>
      </c>
    </row>
    <row r="52" spans="2:16" s="831" customFormat="1" ht="12" customHeight="1">
      <c r="B52" s="832"/>
      <c r="C52" s="837" t="s">
        <v>774</v>
      </c>
      <c r="D52" s="838">
        <f>+G52+L52</f>
        <v>282</v>
      </c>
      <c r="E52" s="838">
        <f>+I52+N52</f>
        <v>945</v>
      </c>
      <c r="F52" s="838">
        <f>+K52+P52</f>
        <v>1447822</v>
      </c>
      <c r="G52" s="838">
        <v>18</v>
      </c>
      <c r="H52" s="843"/>
      <c r="I52" s="857">
        <v>45</v>
      </c>
      <c r="J52" s="843"/>
      <c r="K52" s="857">
        <v>90694</v>
      </c>
      <c r="L52" s="838">
        <v>264</v>
      </c>
      <c r="M52" s="843"/>
      <c r="N52" s="857">
        <v>900</v>
      </c>
      <c r="O52" s="843"/>
      <c r="P52" s="857">
        <v>1357128</v>
      </c>
    </row>
    <row r="53" spans="2:16" s="831" customFormat="1" ht="12" customHeight="1">
      <c r="B53" s="832"/>
      <c r="C53" s="837" t="s">
        <v>775</v>
      </c>
      <c r="D53" s="838">
        <f>+G53+L53</f>
        <v>183</v>
      </c>
      <c r="E53" s="838">
        <f>+I53+N53</f>
        <v>621</v>
      </c>
      <c r="F53" s="838">
        <f>+K53+P53</f>
        <v>987947</v>
      </c>
      <c r="G53" s="838">
        <v>10</v>
      </c>
      <c r="H53" s="843"/>
      <c r="I53" s="857">
        <v>33</v>
      </c>
      <c r="J53" s="843"/>
      <c r="K53" s="857">
        <v>176488</v>
      </c>
      <c r="L53" s="838">
        <v>173</v>
      </c>
      <c r="M53" s="843"/>
      <c r="N53" s="857">
        <v>588</v>
      </c>
      <c r="O53" s="843"/>
      <c r="P53" s="857">
        <v>811459</v>
      </c>
    </row>
    <row r="54" spans="2:16" s="831" customFormat="1" ht="12" customHeight="1">
      <c r="B54" s="832"/>
      <c r="C54" s="837" t="s">
        <v>776</v>
      </c>
      <c r="D54" s="838">
        <f>+G54+L54</f>
        <v>261</v>
      </c>
      <c r="E54" s="838">
        <f>+I54+N54</f>
        <v>841</v>
      </c>
      <c r="F54" s="838">
        <f>+K54+P54</f>
        <v>1314024</v>
      </c>
      <c r="G54" s="838">
        <v>18</v>
      </c>
      <c r="H54" s="843"/>
      <c r="I54" s="857">
        <v>74</v>
      </c>
      <c r="J54" s="843"/>
      <c r="K54" s="857">
        <v>145337</v>
      </c>
      <c r="L54" s="838">
        <v>243</v>
      </c>
      <c r="M54" s="843"/>
      <c r="N54" s="857">
        <v>767</v>
      </c>
      <c r="O54" s="843"/>
      <c r="P54" s="857">
        <v>1168687</v>
      </c>
    </row>
    <row r="55" spans="2:16" s="831" customFormat="1" ht="12" customHeight="1">
      <c r="B55" s="832"/>
      <c r="C55" s="837" t="s">
        <v>777</v>
      </c>
      <c r="D55" s="838">
        <f>+G55+L55</f>
        <v>119</v>
      </c>
      <c r="E55" s="838">
        <f>+I55+N55</f>
        <v>325</v>
      </c>
      <c r="F55" s="838">
        <f>+K55+P55</f>
        <v>507126</v>
      </c>
      <c r="G55" s="838">
        <v>8</v>
      </c>
      <c r="H55" s="843"/>
      <c r="I55" s="857">
        <v>38</v>
      </c>
      <c r="J55" s="843"/>
      <c r="K55" s="857">
        <v>119809</v>
      </c>
      <c r="L55" s="838">
        <v>111</v>
      </c>
      <c r="M55" s="843"/>
      <c r="N55" s="857">
        <v>287</v>
      </c>
      <c r="O55" s="843"/>
      <c r="P55" s="857">
        <v>387317</v>
      </c>
    </row>
    <row r="56" spans="2:16" s="831" customFormat="1" ht="9.75" customHeight="1">
      <c r="B56" s="832"/>
      <c r="C56" s="837"/>
      <c r="D56" s="838"/>
      <c r="E56" s="838"/>
      <c r="F56" s="838"/>
      <c r="G56" s="838"/>
      <c r="H56" s="843"/>
      <c r="I56" s="857"/>
      <c r="J56" s="843"/>
      <c r="K56" s="857"/>
      <c r="L56" s="838"/>
      <c r="M56" s="843"/>
      <c r="N56" s="857"/>
      <c r="O56" s="843"/>
      <c r="P56" s="857"/>
    </row>
    <row r="57" spans="2:16" s="831" customFormat="1" ht="12" customHeight="1">
      <c r="B57" s="832"/>
      <c r="C57" s="837" t="s">
        <v>795</v>
      </c>
      <c r="D57" s="838">
        <f aca="true" t="shared" si="6" ref="D57:D68">+G57+L57</f>
        <v>104</v>
      </c>
      <c r="E57" s="838">
        <f aca="true" t="shared" si="7" ref="E57:E68">+I57+N57</f>
        <v>368</v>
      </c>
      <c r="F57" s="838">
        <f aca="true" t="shared" si="8" ref="F57:F68">+K57+P57</f>
        <v>559115</v>
      </c>
      <c r="G57" s="838">
        <v>7</v>
      </c>
      <c r="H57" s="843"/>
      <c r="I57" s="857">
        <v>29</v>
      </c>
      <c r="J57" s="843"/>
      <c r="K57" s="857">
        <v>65943</v>
      </c>
      <c r="L57" s="838">
        <v>97</v>
      </c>
      <c r="M57" s="843"/>
      <c r="N57" s="857">
        <v>339</v>
      </c>
      <c r="O57" s="843"/>
      <c r="P57" s="857">
        <v>493172</v>
      </c>
    </row>
    <row r="58" spans="2:16" s="831" customFormat="1" ht="12" customHeight="1">
      <c r="B58" s="832"/>
      <c r="C58" s="837" t="s">
        <v>778</v>
      </c>
      <c r="D58" s="838">
        <f t="shared" si="6"/>
        <v>311</v>
      </c>
      <c r="E58" s="838">
        <f t="shared" si="7"/>
        <v>1149</v>
      </c>
      <c r="F58" s="838">
        <f t="shared" si="8"/>
        <v>2180840</v>
      </c>
      <c r="G58" s="838">
        <v>34</v>
      </c>
      <c r="H58" s="843"/>
      <c r="I58" s="857">
        <v>141</v>
      </c>
      <c r="J58" s="843"/>
      <c r="K58" s="857">
        <v>415175</v>
      </c>
      <c r="L58" s="838">
        <v>277</v>
      </c>
      <c r="M58" s="843"/>
      <c r="N58" s="857">
        <v>1008</v>
      </c>
      <c r="O58" s="843"/>
      <c r="P58" s="857">
        <v>1765665</v>
      </c>
    </row>
    <row r="59" spans="2:16" s="831" customFormat="1" ht="12" customHeight="1">
      <c r="B59" s="832"/>
      <c r="C59" s="837" t="s">
        <v>779</v>
      </c>
      <c r="D59" s="838">
        <f t="shared" si="6"/>
        <v>156</v>
      </c>
      <c r="E59" s="838">
        <f t="shared" si="7"/>
        <v>522</v>
      </c>
      <c r="F59" s="838">
        <f t="shared" si="8"/>
        <v>916839</v>
      </c>
      <c r="G59" s="838">
        <v>7</v>
      </c>
      <c r="H59" s="843"/>
      <c r="I59" s="857">
        <v>26</v>
      </c>
      <c r="J59" s="843"/>
      <c r="K59" s="857">
        <v>58776</v>
      </c>
      <c r="L59" s="838">
        <v>149</v>
      </c>
      <c r="M59" s="843"/>
      <c r="N59" s="857">
        <v>496</v>
      </c>
      <c r="O59" s="843"/>
      <c r="P59" s="857">
        <v>858063</v>
      </c>
    </row>
    <row r="60" spans="2:16" s="831" customFormat="1" ht="12" customHeight="1">
      <c r="B60" s="832"/>
      <c r="C60" s="837" t="s">
        <v>780</v>
      </c>
      <c r="D60" s="838">
        <f t="shared" si="6"/>
        <v>90</v>
      </c>
      <c r="E60" s="838">
        <f t="shared" si="7"/>
        <v>289</v>
      </c>
      <c r="F60" s="838">
        <f t="shared" si="8"/>
        <v>433196</v>
      </c>
      <c r="G60" s="838">
        <v>6</v>
      </c>
      <c r="H60" s="843"/>
      <c r="I60" s="857">
        <v>16</v>
      </c>
      <c r="J60" s="843"/>
      <c r="K60" s="857">
        <v>30830</v>
      </c>
      <c r="L60" s="838">
        <v>84</v>
      </c>
      <c r="M60" s="843"/>
      <c r="N60" s="857">
        <v>273</v>
      </c>
      <c r="O60" s="843"/>
      <c r="P60" s="857">
        <v>402366</v>
      </c>
    </row>
    <row r="61" spans="2:16" s="831" customFormat="1" ht="12" customHeight="1">
      <c r="B61" s="832"/>
      <c r="C61" s="837" t="s">
        <v>781</v>
      </c>
      <c r="D61" s="838">
        <f t="shared" si="6"/>
        <v>109</v>
      </c>
      <c r="E61" s="838">
        <f t="shared" si="7"/>
        <v>388</v>
      </c>
      <c r="F61" s="838">
        <f t="shared" si="8"/>
        <v>673775</v>
      </c>
      <c r="G61" s="838">
        <v>7</v>
      </c>
      <c r="H61" s="843"/>
      <c r="I61" s="857">
        <v>40</v>
      </c>
      <c r="J61" s="843"/>
      <c r="K61" s="857">
        <v>102086</v>
      </c>
      <c r="L61" s="838">
        <v>102</v>
      </c>
      <c r="M61" s="843"/>
      <c r="N61" s="857">
        <v>348</v>
      </c>
      <c r="O61" s="843"/>
      <c r="P61" s="857">
        <v>571689</v>
      </c>
    </row>
    <row r="62" spans="2:16" s="831" customFormat="1" ht="12" customHeight="1">
      <c r="B62" s="832"/>
      <c r="C62" s="837" t="s">
        <v>782</v>
      </c>
      <c r="D62" s="838">
        <f t="shared" si="6"/>
        <v>143</v>
      </c>
      <c r="E62" s="838">
        <f t="shared" si="7"/>
        <v>701</v>
      </c>
      <c r="F62" s="838">
        <f t="shared" si="8"/>
        <v>4108815</v>
      </c>
      <c r="G62" s="838">
        <v>36</v>
      </c>
      <c r="H62" s="843"/>
      <c r="I62" s="857">
        <v>389</v>
      </c>
      <c r="J62" s="843"/>
      <c r="K62" s="857">
        <v>3445319</v>
      </c>
      <c r="L62" s="838">
        <v>107</v>
      </c>
      <c r="M62" s="843"/>
      <c r="N62" s="857">
        <v>312</v>
      </c>
      <c r="O62" s="843"/>
      <c r="P62" s="857">
        <v>663496</v>
      </c>
    </row>
    <row r="63" spans="2:16" s="831" customFormat="1" ht="12" customHeight="1">
      <c r="B63" s="832"/>
      <c r="C63" s="837" t="s">
        <v>783</v>
      </c>
      <c r="D63" s="838">
        <f t="shared" si="6"/>
        <v>77</v>
      </c>
      <c r="E63" s="838">
        <f t="shared" si="7"/>
        <v>220</v>
      </c>
      <c r="F63" s="838">
        <f t="shared" si="8"/>
        <v>339787</v>
      </c>
      <c r="G63" s="838">
        <v>4</v>
      </c>
      <c r="H63" s="843"/>
      <c r="I63" s="857">
        <v>15</v>
      </c>
      <c r="J63" s="843"/>
      <c r="K63" s="857">
        <v>3350</v>
      </c>
      <c r="L63" s="838">
        <v>73</v>
      </c>
      <c r="M63" s="843"/>
      <c r="N63" s="857">
        <v>205</v>
      </c>
      <c r="O63" s="843"/>
      <c r="P63" s="857">
        <v>336437</v>
      </c>
    </row>
    <row r="64" spans="2:16" s="831" customFormat="1" ht="12" customHeight="1">
      <c r="B64" s="832"/>
      <c r="C64" s="837" t="s">
        <v>784</v>
      </c>
      <c r="D64" s="838">
        <f t="shared" si="6"/>
        <v>274</v>
      </c>
      <c r="E64" s="838">
        <f t="shared" si="7"/>
        <v>680</v>
      </c>
      <c r="F64" s="838">
        <f t="shared" si="8"/>
        <v>995132</v>
      </c>
      <c r="G64" s="838">
        <v>24</v>
      </c>
      <c r="H64" s="843"/>
      <c r="I64" s="857">
        <v>76</v>
      </c>
      <c r="J64" s="843"/>
      <c r="K64" s="857">
        <v>186172</v>
      </c>
      <c r="L64" s="838">
        <v>250</v>
      </c>
      <c r="M64" s="843"/>
      <c r="N64" s="857">
        <v>604</v>
      </c>
      <c r="O64" s="843"/>
      <c r="P64" s="857">
        <v>808960</v>
      </c>
    </row>
    <row r="65" spans="2:16" s="831" customFormat="1" ht="12" customHeight="1">
      <c r="B65" s="832"/>
      <c r="C65" s="837" t="s">
        <v>785</v>
      </c>
      <c r="D65" s="838">
        <f t="shared" si="6"/>
        <v>299</v>
      </c>
      <c r="E65" s="838">
        <f t="shared" si="7"/>
        <v>1019</v>
      </c>
      <c r="F65" s="838">
        <f t="shared" si="8"/>
        <v>1916180</v>
      </c>
      <c r="G65" s="838">
        <v>20</v>
      </c>
      <c r="H65" s="843"/>
      <c r="I65" s="857">
        <v>87</v>
      </c>
      <c r="J65" s="843"/>
      <c r="K65" s="857">
        <v>399670</v>
      </c>
      <c r="L65" s="838">
        <v>279</v>
      </c>
      <c r="M65" s="843"/>
      <c r="N65" s="857">
        <v>932</v>
      </c>
      <c r="O65" s="843"/>
      <c r="P65" s="857">
        <v>1516510</v>
      </c>
    </row>
    <row r="66" spans="2:16" s="831" customFormat="1" ht="12" customHeight="1">
      <c r="B66" s="832"/>
      <c r="C66" s="837" t="s">
        <v>786</v>
      </c>
      <c r="D66" s="838">
        <f t="shared" si="6"/>
        <v>116</v>
      </c>
      <c r="E66" s="838">
        <f t="shared" si="7"/>
        <v>349</v>
      </c>
      <c r="F66" s="838">
        <f t="shared" si="8"/>
        <v>597474</v>
      </c>
      <c r="G66" s="838">
        <v>6</v>
      </c>
      <c r="H66" s="843"/>
      <c r="I66" s="857">
        <v>40</v>
      </c>
      <c r="J66" s="843"/>
      <c r="K66" s="857">
        <v>105221</v>
      </c>
      <c r="L66" s="838">
        <v>110</v>
      </c>
      <c r="M66" s="843"/>
      <c r="N66" s="857">
        <v>309</v>
      </c>
      <c r="O66" s="843"/>
      <c r="P66" s="857">
        <v>492253</v>
      </c>
    </row>
    <row r="67" spans="2:16" s="831" customFormat="1" ht="12" customHeight="1">
      <c r="B67" s="832"/>
      <c r="C67" s="837" t="s">
        <v>787</v>
      </c>
      <c r="D67" s="838">
        <f t="shared" si="6"/>
        <v>111</v>
      </c>
      <c r="E67" s="838">
        <f t="shared" si="7"/>
        <v>301</v>
      </c>
      <c r="F67" s="838">
        <f t="shared" si="8"/>
        <v>372329</v>
      </c>
      <c r="G67" s="838">
        <v>6</v>
      </c>
      <c r="H67" s="843"/>
      <c r="I67" s="857">
        <v>36</v>
      </c>
      <c r="J67" s="843"/>
      <c r="K67" s="857">
        <v>28062</v>
      </c>
      <c r="L67" s="838">
        <v>105</v>
      </c>
      <c r="M67" s="843"/>
      <c r="N67" s="857">
        <v>265</v>
      </c>
      <c r="O67" s="843"/>
      <c r="P67" s="857">
        <v>344267</v>
      </c>
    </row>
    <row r="68" spans="2:16" s="831" customFormat="1" ht="12" customHeight="1" thickBot="1">
      <c r="B68" s="861"/>
      <c r="C68" s="862" t="s">
        <v>788</v>
      </c>
      <c r="D68" s="863">
        <f t="shared" si="6"/>
        <v>101</v>
      </c>
      <c r="E68" s="863">
        <f t="shared" si="7"/>
        <v>317</v>
      </c>
      <c r="F68" s="863">
        <f t="shared" si="8"/>
        <v>550081</v>
      </c>
      <c r="G68" s="863">
        <v>5</v>
      </c>
      <c r="H68" s="864"/>
      <c r="I68" s="865">
        <v>14</v>
      </c>
      <c r="J68" s="864"/>
      <c r="K68" s="865">
        <v>23353</v>
      </c>
      <c r="L68" s="863">
        <v>96</v>
      </c>
      <c r="M68" s="864"/>
      <c r="N68" s="865">
        <v>303</v>
      </c>
      <c r="O68" s="864"/>
      <c r="P68" s="865">
        <v>526728</v>
      </c>
    </row>
    <row r="69" ht="12">
      <c r="C69" s="824" t="s">
        <v>1736</v>
      </c>
    </row>
    <row r="70" ht="12">
      <c r="C70" s="824" t="s">
        <v>1737</v>
      </c>
    </row>
  </sheetData>
  <mergeCells count="27">
    <mergeCell ref="B16:C16"/>
    <mergeCell ref="B17:C17"/>
    <mergeCell ref="B6:C6"/>
    <mergeCell ref="B11:C11"/>
    <mergeCell ref="B12:C12"/>
    <mergeCell ref="B14:C14"/>
    <mergeCell ref="B15:C15"/>
    <mergeCell ref="B4:C4"/>
    <mergeCell ref="B7:C7"/>
    <mergeCell ref="B9:C9"/>
    <mergeCell ref="I48:I49"/>
    <mergeCell ref="H5:I6"/>
    <mergeCell ref="D4:F4"/>
    <mergeCell ref="D5:D6"/>
    <mergeCell ref="E5:E6"/>
    <mergeCell ref="G5:G6"/>
    <mergeCell ref="G4:K4"/>
    <mergeCell ref="K48:K49"/>
    <mergeCell ref="N48:N49"/>
    <mergeCell ref="P48:P49"/>
    <mergeCell ref="L4:P4"/>
    <mergeCell ref="M5:N6"/>
    <mergeCell ref="J5:K5"/>
    <mergeCell ref="J6:K6"/>
    <mergeCell ref="O5:P5"/>
    <mergeCell ref="O6:P6"/>
    <mergeCell ref="L5:L6"/>
  </mergeCells>
  <printOptions/>
  <pageMargins left="0.2755905511811024" right="0.31496062992125984" top="0.5905511811023623" bottom="0.3937007874015748" header="0.2755905511811024" footer="0.1968503937007874"/>
  <pageSetup horizontalDpi="300" verticalDpi="300" orientation="portrait" paperSize="9" r:id="rId2"/>
  <drawing r:id="rId1"/>
</worksheet>
</file>

<file path=xl/worksheets/sheet26.xml><?xml version="1.0" encoding="utf-8"?>
<worksheet xmlns="http://schemas.openxmlformats.org/spreadsheetml/2006/main" xmlns:r="http://schemas.openxmlformats.org/officeDocument/2006/relationships">
  <dimension ref="B2:N73"/>
  <sheetViews>
    <sheetView workbookViewId="0" topLeftCell="A1">
      <selection activeCell="A1" sqref="A1"/>
    </sheetView>
  </sheetViews>
  <sheetFormatPr defaultColWidth="9.00390625" defaultRowHeight="12" customHeight="1"/>
  <cols>
    <col min="1" max="2" width="2.625" style="866" customWidth="1"/>
    <col min="3" max="3" width="3.125" style="866" customWidth="1"/>
    <col min="4" max="4" width="23.875" style="866" bestFit="1" customWidth="1"/>
    <col min="5" max="5" width="12.125" style="866" customWidth="1"/>
    <col min="6" max="6" width="9.125" style="866" customWidth="1"/>
    <col min="7" max="7" width="12.125" style="867" customWidth="1"/>
    <col min="8" max="8" width="9.125" style="866" customWidth="1"/>
    <col min="9" max="9" width="8.625" style="866" customWidth="1"/>
    <col min="10" max="10" width="21.625" style="866" customWidth="1"/>
    <col min="11" max="16384" width="9.00390625" style="866" customWidth="1"/>
  </cols>
  <sheetData>
    <row r="1" ht="12" customHeight="1"/>
    <row r="2" ht="14.25">
      <c r="B2" s="868" t="s">
        <v>1803</v>
      </c>
    </row>
    <row r="3" ht="12" customHeight="1"/>
    <row r="4" spans="2:8" ht="12" customHeight="1" thickBot="1">
      <c r="B4" s="866" t="s">
        <v>1741</v>
      </c>
      <c r="H4" s="869" t="s">
        <v>1742</v>
      </c>
    </row>
    <row r="5" spans="2:14" ht="12" customHeight="1" thickTop="1">
      <c r="B5" s="1444" t="s">
        <v>1743</v>
      </c>
      <c r="C5" s="1445"/>
      <c r="D5" s="1446"/>
      <c r="E5" s="1441" t="s">
        <v>1744</v>
      </c>
      <c r="F5" s="1442"/>
      <c r="G5" s="1436" t="s">
        <v>1745</v>
      </c>
      <c r="H5" s="1437"/>
      <c r="I5" s="870"/>
      <c r="J5" s="870"/>
      <c r="K5" s="870"/>
      <c r="L5" s="870"/>
      <c r="M5" s="870"/>
      <c r="N5" s="870"/>
    </row>
    <row r="6" spans="2:14" ht="12" customHeight="1">
      <c r="B6" s="1447"/>
      <c r="C6" s="1448"/>
      <c r="D6" s="1449"/>
      <c r="E6" s="872" t="s">
        <v>1739</v>
      </c>
      <c r="F6" s="871" t="s">
        <v>1746</v>
      </c>
      <c r="G6" s="873" t="s">
        <v>1739</v>
      </c>
      <c r="H6" s="871" t="s">
        <v>1746</v>
      </c>
      <c r="I6" s="870"/>
      <c r="J6" s="870"/>
      <c r="K6" s="870"/>
      <c r="L6" s="870"/>
      <c r="M6" s="870"/>
      <c r="N6" s="870"/>
    </row>
    <row r="7" spans="2:8" s="874" customFormat="1" ht="12" customHeight="1">
      <c r="B7" s="1450" t="s">
        <v>1747</v>
      </c>
      <c r="C7" s="1451"/>
      <c r="D7" s="1452"/>
      <c r="E7" s="875">
        <f>+E9+E12+E40+E44+E53+E56+E62+E68</f>
        <v>74973267</v>
      </c>
      <c r="F7" s="876">
        <f>SUM(F9:F70)</f>
        <v>99.98210562172781</v>
      </c>
      <c r="G7" s="875">
        <f>+G9+G12+G40+G44+G53+G56+G62+G68</f>
        <v>82273712</v>
      </c>
      <c r="H7" s="876">
        <v>100</v>
      </c>
    </row>
    <row r="8" spans="2:8" ht="12" customHeight="1">
      <c r="B8" s="877"/>
      <c r="C8" s="870"/>
      <c r="D8" s="878"/>
      <c r="E8" s="879"/>
      <c r="F8" s="880"/>
      <c r="G8" s="879"/>
      <c r="H8" s="880"/>
    </row>
    <row r="9" spans="2:8" ht="12" customHeight="1">
      <c r="B9" s="877"/>
      <c r="C9" s="1438" t="s">
        <v>1740</v>
      </c>
      <c r="D9" s="1439"/>
      <c r="E9" s="879">
        <f>SUM(E10)</f>
        <v>396215</v>
      </c>
      <c r="F9" s="880">
        <f>+E9/E7*100</f>
        <v>0.5284750363086085</v>
      </c>
      <c r="G9" s="879">
        <f>SUM(G10)</f>
        <v>572969</v>
      </c>
      <c r="H9" s="880">
        <f>+G9/G7*100</f>
        <v>0.6964180733695351</v>
      </c>
    </row>
    <row r="10" spans="2:8" ht="12" customHeight="1">
      <c r="B10" s="877"/>
      <c r="C10" s="870"/>
      <c r="D10" s="882" t="s">
        <v>1748</v>
      </c>
      <c r="E10" s="879">
        <v>396215</v>
      </c>
      <c r="F10" s="880"/>
      <c r="G10" s="879">
        <v>572969</v>
      </c>
      <c r="H10" s="880"/>
    </row>
    <row r="11" spans="2:8" ht="12" customHeight="1">
      <c r="B11" s="877"/>
      <c r="C11" s="870"/>
      <c r="D11" s="882"/>
      <c r="E11" s="879"/>
      <c r="F11" s="880"/>
      <c r="G11" s="879"/>
      <c r="H11" s="880"/>
    </row>
    <row r="12" spans="2:8" ht="12" customHeight="1">
      <c r="B12" s="877"/>
      <c r="C12" s="1438" t="s">
        <v>1749</v>
      </c>
      <c r="D12" s="1439"/>
      <c r="E12" s="879">
        <f>SUM(E13:E38)</f>
        <v>71892910</v>
      </c>
      <c r="F12" s="880">
        <f>+E12/E7*100</f>
        <v>95.89139286140485</v>
      </c>
      <c r="G12" s="879">
        <f>SUM(G13:G38)</f>
        <v>76160305</v>
      </c>
      <c r="H12" s="880">
        <f>+G12/G7*100</f>
        <v>92.56942849497297</v>
      </c>
    </row>
    <row r="13" spans="2:8" ht="12" customHeight="1">
      <c r="B13" s="877"/>
      <c r="C13" s="870"/>
      <c r="D13" s="882" t="s">
        <v>1750</v>
      </c>
      <c r="E13" s="879">
        <v>1920825</v>
      </c>
      <c r="F13" s="880"/>
      <c r="G13" s="879">
        <v>2169767</v>
      </c>
      <c r="H13" s="880"/>
    </row>
    <row r="14" spans="2:8" ht="12" customHeight="1">
      <c r="B14" s="877"/>
      <c r="C14" s="870"/>
      <c r="D14" s="882" t="s">
        <v>1751</v>
      </c>
      <c r="E14" s="879">
        <v>506290</v>
      </c>
      <c r="F14" s="880"/>
      <c r="G14" s="879">
        <v>0</v>
      </c>
      <c r="H14" s="880"/>
    </row>
    <row r="15" spans="2:8" ht="12" customHeight="1">
      <c r="B15" s="877"/>
      <c r="C15" s="870"/>
      <c r="D15" s="882" t="s">
        <v>1752</v>
      </c>
      <c r="E15" s="879">
        <v>14774276</v>
      </c>
      <c r="F15" s="880"/>
      <c r="G15" s="879">
        <v>2426000</v>
      </c>
      <c r="H15" s="880"/>
    </row>
    <row r="16" spans="2:8" ht="12" customHeight="1">
      <c r="B16" s="877"/>
      <c r="C16" s="870"/>
      <c r="D16" s="882" t="s">
        <v>1753</v>
      </c>
      <c r="E16" s="879">
        <v>36915725</v>
      </c>
      <c r="F16" s="880"/>
      <c r="G16" s="879">
        <v>21042083</v>
      </c>
      <c r="H16" s="880"/>
    </row>
    <row r="17" spans="2:8" ht="12" customHeight="1">
      <c r="B17" s="877"/>
      <c r="C17" s="870"/>
      <c r="D17" s="882" t="s">
        <v>1754</v>
      </c>
      <c r="E17" s="879">
        <v>1420410</v>
      </c>
      <c r="F17" s="880"/>
      <c r="G17" s="879">
        <v>1203703</v>
      </c>
      <c r="H17" s="880"/>
    </row>
    <row r="18" spans="2:8" ht="12" customHeight="1">
      <c r="B18" s="877"/>
      <c r="C18" s="870"/>
      <c r="D18" s="882" t="s">
        <v>1755</v>
      </c>
      <c r="E18" s="879">
        <v>114179</v>
      </c>
      <c r="F18" s="880"/>
      <c r="G18" s="879">
        <v>97558</v>
      </c>
      <c r="H18" s="880"/>
    </row>
    <row r="19" spans="2:8" ht="12" customHeight="1">
      <c r="B19" s="877"/>
      <c r="C19" s="870"/>
      <c r="D19" s="882" t="s">
        <v>1756</v>
      </c>
      <c r="E19" s="879">
        <v>0</v>
      </c>
      <c r="F19" s="880"/>
      <c r="G19" s="879">
        <v>5435</v>
      </c>
      <c r="H19" s="880"/>
    </row>
    <row r="20" spans="2:8" ht="12" customHeight="1">
      <c r="B20" s="877"/>
      <c r="C20" s="870"/>
      <c r="D20" s="882" t="s">
        <v>1757</v>
      </c>
      <c r="E20" s="879">
        <v>41714</v>
      </c>
      <c r="F20" s="880"/>
      <c r="G20" s="879">
        <v>1535460</v>
      </c>
      <c r="H20" s="880"/>
    </row>
    <row r="21" spans="2:8" ht="12" customHeight="1">
      <c r="B21" s="877"/>
      <c r="C21" s="870"/>
      <c r="D21" s="882" t="s">
        <v>1758</v>
      </c>
      <c r="E21" s="879">
        <v>0</v>
      </c>
      <c r="F21" s="880"/>
      <c r="G21" s="879">
        <v>233657</v>
      </c>
      <c r="H21" s="880"/>
    </row>
    <row r="22" spans="2:8" ht="12" customHeight="1">
      <c r="B22" s="877"/>
      <c r="C22" s="870"/>
      <c r="D22" s="882" t="s">
        <v>1759</v>
      </c>
      <c r="E22" s="879">
        <v>1132760</v>
      </c>
      <c r="F22" s="880"/>
      <c r="G22" s="879">
        <v>115888</v>
      </c>
      <c r="H22" s="880"/>
    </row>
    <row r="23" spans="2:8" ht="12" customHeight="1">
      <c r="B23" s="877"/>
      <c r="C23" s="870"/>
      <c r="D23" s="882" t="s">
        <v>1760</v>
      </c>
      <c r="E23" s="879">
        <v>58426</v>
      </c>
      <c r="F23" s="880"/>
      <c r="G23" s="879">
        <v>0</v>
      </c>
      <c r="H23" s="880"/>
    </row>
    <row r="24" spans="2:8" ht="12" customHeight="1">
      <c r="B24" s="877"/>
      <c r="C24" s="870"/>
      <c r="D24" s="882" t="s">
        <v>1761</v>
      </c>
      <c r="E24" s="879">
        <v>0</v>
      </c>
      <c r="F24" s="880"/>
      <c r="G24" s="879">
        <v>1283716</v>
      </c>
      <c r="H24" s="880"/>
    </row>
    <row r="25" spans="2:8" ht="12" customHeight="1">
      <c r="B25" s="877"/>
      <c r="C25" s="881"/>
      <c r="D25" s="882" t="s">
        <v>1762</v>
      </c>
      <c r="E25" s="879">
        <v>0</v>
      </c>
      <c r="F25" s="880"/>
      <c r="G25" s="879">
        <v>800000</v>
      </c>
      <c r="H25" s="880"/>
    </row>
    <row r="26" spans="2:8" ht="12" customHeight="1">
      <c r="B26" s="877"/>
      <c r="C26" s="870"/>
      <c r="D26" s="882" t="s">
        <v>1763</v>
      </c>
      <c r="E26" s="879">
        <v>2083720</v>
      </c>
      <c r="F26" s="880"/>
      <c r="G26" s="879">
        <v>0</v>
      </c>
      <c r="H26" s="880"/>
    </row>
    <row r="27" spans="2:8" ht="12" customHeight="1">
      <c r="B27" s="877"/>
      <c r="C27" s="870"/>
      <c r="D27" s="882" t="s">
        <v>1764</v>
      </c>
      <c r="E27" s="879">
        <v>696590</v>
      </c>
      <c r="F27" s="880"/>
      <c r="G27" s="879">
        <v>0</v>
      </c>
      <c r="H27" s="880"/>
    </row>
    <row r="28" spans="2:8" ht="12" customHeight="1">
      <c r="B28" s="877"/>
      <c r="C28" s="870"/>
      <c r="D28" s="882" t="s">
        <v>1765</v>
      </c>
      <c r="E28" s="879">
        <v>1199982</v>
      </c>
      <c r="F28" s="880"/>
      <c r="G28" s="879">
        <v>11340000</v>
      </c>
      <c r="H28" s="880"/>
    </row>
    <row r="29" spans="2:8" ht="12" customHeight="1">
      <c r="B29" s="877"/>
      <c r="C29" s="870"/>
      <c r="D29" s="882" t="s">
        <v>1766</v>
      </c>
      <c r="E29" s="879">
        <v>0</v>
      </c>
      <c r="F29" s="880"/>
      <c r="G29" s="879">
        <v>24000</v>
      </c>
      <c r="H29" s="880"/>
    </row>
    <row r="30" spans="2:8" ht="12" customHeight="1">
      <c r="B30" s="877"/>
      <c r="C30" s="870"/>
      <c r="D30" s="882" t="s">
        <v>1767</v>
      </c>
      <c r="E30" s="879">
        <v>447400</v>
      </c>
      <c r="F30" s="880"/>
      <c r="G30" s="879">
        <v>1819900</v>
      </c>
      <c r="H30" s="880"/>
    </row>
    <row r="31" spans="2:8" ht="12" customHeight="1">
      <c r="B31" s="877"/>
      <c r="C31" s="870"/>
      <c r="D31" s="882" t="s">
        <v>1768</v>
      </c>
      <c r="E31" s="879">
        <v>352907</v>
      </c>
      <c r="F31" s="880"/>
      <c r="G31" s="879">
        <v>94070</v>
      </c>
      <c r="H31" s="880"/>
    </row>
    <row r="32" spans="2:8" ht="12" customHeight="1">
      <c r="B32" s="877"/>
      <c r="C32" s="870"/>
      <c r="D32" s="882" t="s">
        <v>1769</v>
      </c>
      <c r="E32" s="879">
        <v>6596000</v>
      </c>
      <c r="F32" s="880"/>
      <c r="G32" s="879">
        <v>22351074</v>
      </c>
      <c r="H32" s="880"/>
    </row>
    <row r="33" spans="2:8" ht="12" customHeight="1">
      <c r="B33" s="877"/>
      <c r="C33" s="870"/>
      <c r="D33" s="882" t="s">
        <v>1770</v>
      </c>
      <c r="E33" s="879">
        <v>2025060</v>
      </c>
      <c r="F33" s="880"/>
      <c r="G33" s="879">
        <v>0</v>
      </c>
      <c r="H33" s="880"/>
    </row>
    <row r="34" spans="2:8" ht="12" customHeight="1">
      <c r="B34" s="877"/>
      <c r="C34" s="870"/>
      <c r="D34" s="882" t="s">
        <v>1771</v>
      </c>
      <c r="E34" s="879">
        <v>0</v>
      </c>
      <c r="F34" s="880"/>
      <c r="G34" s="879">
        <v>182426</v>
      </c>
      <c r="H34" s="880"/>
    </row>
    <row r="35" spans="2:8" ht="12" customHeight="1">
      <c r="B35" s="877"/>
      <c r="C35" s="870"/>
      <c r="D35" s="882" t="s">
        <v>1772</v>
      </c>
      <c r="E35" s="879">
        <v>78000</v>
      </c>
      <c r="F35" s="880"/>
      <c r="G35" s="879">
        <v>117500</v>
      </c>
      <c r="H35" s="880"/>
    </row>
    <row r="36" spans="2:8" ht="12" customHeight="1">
      <c r="B36" s="877"/>
      <c r="C36" s="870"/>
      <c r="D36" s="882" t="s">
        <v>1773</v>
      </c>
      <c r="E36" s="879">
        <v>0</v>
      </c>
      <c r="F36" s="880"/>
      <c r="G36" s="879">
        <v>5000000</v>
      </c>
      <c r="H36" s="880"/>
    </row>
    <row r="37" spans="2:8" ht="12" customHeight="1">
      <c r="B37" s="877"/>
      <c r="C37" s="870"/>
      <c r="D37" s="882" t="s">
        <v>1774</v>
      </c>
      <c r="E37" s="879">
        <v>1072942</v>
      </c>
      <c r="F37" s="880"/>
      <c r="G37" s="879">
        <v>3885872</v>
      </c>
      <c r="H37" s="880"/>
    </row>
    <row r="38" spans="2:8" ht="12" customHeight="1">
      <c r="B38" s="877"/>
      <c r="C38" s="870"/>
      <c r="D38" s="882" t="s">
        <v>1775</v>
      </c>
      <c r="E38" s="879">
        <v>455704</v>
      </c>
      <c r="F38" s="880"/>
      <c r="G38" s="879">
        <v>432196</v>
      </c>
      <c r="H38" s="880"/>
    </row>
    <row r="39" spans="2:8" ht="12" customHeight="1">
      <c r="B39" s="877"/>
      <c r="C39" s="870"/>
      <c r="D39" s="882"/>
      <c r="E39" s="879"/>
      <c r="F39" s="880"/>
      <c r="G39" s="879"/>
      <c r="H39" s="880"/>
    </row>
    <row r="40" spans="2:8" ht="12" customHeight="1">
      <c r="B40" s="877"/>
      <c r="C40" s="1438" t="s">
        <v>1776</v>
      </c>
      <c r="D40" s="1440"/>
      <c r="E40" s="879">
        <f>SUM(E41:E42)</f>
        <v>506812</v>
      </c>
      <c r="F40" s="880">
        <f>+E40/E7*100</f>
        <v>0.6759902833099163</v>
      </c>
      <c r="G40" s="879">
        <f>SUM(G41:G42)</f>
        <v>797444</v>
      </c>
      <c r="H40" s="880">
        <f>+G40/G7*100</f>
        <v>0.9692573491761256</v>
      </c>
    </row>
    <row r="41" spans="2:8" ht="12" customHeight="1">
      <c r="B41" s="877"/>
      <c r="C41" s="870"/>
      <c r="D41" s="882" t="s">
        <v>1777</v>
      </c>
      <c r="E41" s="879">
        <v>328000</v>
      </c>
      <c r="F41" s="880"/>
      <c r="G41" s="879">
        <v>571668</v>
      </c>
      <c r="H41" s="880"/>
    </row>
    <row r="42" spans="2:8" ht="12" customHeight="1">
      <c r="B42" s="877"/>
      <c r="C42" s="870"/>
      <c r="D42" s="882" t="s">
        <v>1778</v>
      </c>
      <c r="E42" s="879">
        <v>178812</v>
      </c>
      <c r="F42" s="880"/>
      <c r="G42" s="879">
        <v>225776</v>
      </c>
      <c r="H42" s="880"/>
    </row>
    <row r="43" spans="2:8" ht="12" customHeight="1">
      <c r="B43" s="877"/>
      <c r="C43" s="870"/>
      <c r="D43" s="878"/>
      <c r="E43" s="879"/>
      <c r="F43" s="880"/>
      <c r="G43" s="879"/>
      <c r="H43" s="880"/>
    </row>
    <row r="44" spans="2:8" ht="12" customHeight="1">
      <c r="B44" s="877"/>
      <c r="C44" s="1438" t="s">
        <v>1779</v>
      </c>
      <c r="D44" s="1443"/>
      <c r="E44" s="879">
        <f>SUM(E45:E51)</f>
        <v>868443</v>
      </c>
      <c r="F44" s="880">
        <f>+E44/E7*100</f>
        <v>1.1583368775966505</v>
      </c>
      <c r="G44" s="879">
        <f>SUM(G45:G51)</f>
        <v>4402878</v>
      </c>
      <c r="H44" s="880">
        <v>5.3</v>
      </c>
    </row>
    <row r="45" spans="2:8" ht="12" customHeight="1">
      <c r="B45" s="877"/>
      <c r="C45" s="881"/>
      <c r="D45" s="882" t="s">
        <v>1780</v>
      </c>
      <c r="E45" s="879">
        <v>10622</v>
      </c>
      <c r="F45" s="880"/>
      <c r="G45" s="879">
        <v>0</v>
      </c>
      <c r="H45" s="880"/>
    </row>
    <row r="46" spans="2:8" ht="12" customHeight="1">
      <c r="B46" s="877"/>
      <c r="C46" s="881"/>
      <c r="D46" s="882" t="s">
        <v>1781</v>
      </c>
      <c r="E46" s="879">
        <v>0</v>
      </c>
      <c r="F46" s="880"/>
      <c r="G46" s="879">
        <v>820002</v>
      </c>
      <c r="H46" s="880"/>
    </row>
    <row r="47" spans="2:8" ht="12" customHeight="1">
      <c r="B47" s="877"/>
      <c r="C47" s="881"/>
      <c r="D47" s="882" t="s">
        <v>1782</v>
      </c>
      <c r="E47" s="879">
        <v>0</v>
      </c>
      <c r="F47" s="880"/>
      <c r="G47" s="879">
        <v>1431893</v>
      </c>
      <c r="H47" s="880"/>
    </row>
    <row r="48" spans="2:8" ht="12" customHeight="1">
      <c r="B48" s="877"/>
      <c r="C48" s="881"/>
      <c r="D48" s="882" t="s">
        <v>1783</v>
      </c>
      <c r="E48" s="879">
        <v>15104</v>
      </c>
      <c r="F48" s="880"/>
      <c r="G48" s="879">
        <v>0</v>
      </c>
      <c r="H48" s="880"/>
    </row>
    <row r="49" spans="2:8" ht="12" customHeight="1">
      <c r="B49" s="877"/>
      <c r="C49" s="881"/>
      <c r="D49" s="882" t="s">
        <v>1784</v>
      </c>
      <c r="E49" s="879">
        <v>17964</v>
      </c>
      <c r="F49" s="880"/>
      <c r="G49" s="879">
        <v>39215</v>
      </c>
      <c r="H49" s="880"/>
    </row>
    <row r="50" spans="2:8" ht="12" customHeight="1">
      <c r="B50" s="877"/>
      <c r="C50" s="881"/>
      <c r="D50" s="882" t="s">
        <v>1785</v>
      </c>
      <c r="E50" s="879">
        <v>760028</v>
      </c>
      <c r="F50" s="880"/>
      <c r="G50" s="879">
        <v>1238666</v>
      </c>
      <c r="H50" s="880"/>
    </row>
    <row r="51" spans="2:8" ht="12" customHeight="1">
      <c r="B51" s="877"/>
      <c r="C51" s="881"/>
      <c r="D51" s="882" t="s">
        <v>1786</v>
      </c>
      <c r="E51" s="879">
        <v>64725</v>
      </c>
      <c r="F51" s="880"/>
      <c r="G51" s="879">
        <v>873102</v>
      </c>
      <c r="H51" s="880"/>
    </row>
    <row r="52" spans="2:8" ht="12" customHeight="1">
      <c r="B52" s="877"/>
      <c r="C52" s="881"/>
      <c r="D52" s="882"/>
      <c r="E52" s="879"/>
      <c r="F52" s="880"/>
      <c r="G52" s="879"/>
      <c r="H52" s="880"/>
    </row>
    <row r="53" spans="2:8" ht="12" customHeight="1">
      <c r="B53" s="877"/>
      <c r="C53" s="1438" t="s">
        <v>1787</v>
      </c>
      <c r="D53" s="1443"/>
      <c r="E53" s="879">
        <f>SUM(E54)</f>
        <v>13416</v>
      </c>
      <c r="F53" s="880">
        <v>0</v>
      </c>
      <c r="G53" s="879">
        <f>SUM(G54)</f>
        <v>0</v>
      </c>
      <c r="H53" s="880">
        <v>0</v>
      </c>
    </row>
    <row r="54" spans="2:8" ht="12" customHeight="1">
      <c r="B54" s="877"/>
      <c r="C54" s="881"/>
      <c r="D54" s="882" t="s">
        <v>1788</v>
      </c>
      <c r="E54" s="879">
        <v>13416</v>
      </c>
      <c r="F54" s="880"/>
      <c r="G54" s="879">
        <v>0</v>
      </c>
      <c r="H54" s="880"/>
    </row>
    <row r="55" spans="2:8" ht="12" customHeight="1">
      <c r="B55" s="877"/>
      <c r="C55" s="881"/>
      <c r="D55" s="882"/>
      <c r="E55" s="879"/>
      <c r="F55" s="880"/>
      <c r="G55" s="879"/>
      <c r="H55" s="880"/>
    </row>
    <row r="56" spans="2:8" ht="12" customHeight="1">
      <c r="B56" s="877"/>
      <c r="C56" s="1438" t="s">
        <v>1789</v>
      </c>
      <c r="D56" s="1443"/>
      <c r="E56" s="879">
        <f>SUM(E57:E60)</f>
        <v>167777</v>
      </c>
      <c r="F56" s="880">
        <f>+E56/E7*100</f>
        <v>0.2237824316766135</v>
      </c>
      <c r="G56" s="879">
        <f>SUM(G57:G60)</f>
        <v>324917</v>
      </c>
      <c r="H56" s="880">
        <f>+G56/G7*100</f>
        <v>0.3949220134859115</v>
      </c>
    </row>
    <row r="57" spans="2:8" ht="12" customHeight="1">
      <c r="B57" s="877"/>
      <c r="C57" s="881"/>
      <c r="D57" s="882" t="s">
        <v>1790</v>
      </c>
      <c r="E57" s="879">
        <v>14771</v>
      </c>
      <c r="F57" s="880"/>
      <c r="G57" s="879">
        <v>20039</v>
      </c>
      <c r="H57" s="880"/>
    </row>
    <row r="58" spans="2:8" ht="12" customHeight="1">
      <c r="B58" s="877"/>
      <c r="C58" s="881"/>
      <c r="D58" s="882" t="s">
        <v>1791</v>
      </c>
      <c r="E58" s="879">
        <v>0</v>
      </c>
      <c r="F58" s="880"/>
      <c r="G58" s="879">
        <v>7900</v>
      </c>
      <c r="H58" s="880"/>
    </row>
    <row r="59" spans="2:8" ht="12" customHeight="1">
      <c r="B59" s="877"/>
      <c r="C59" s="881"/>
      <c r="D59" s="882" t="s">
        <v>1792</v>
      </c>
      <c r="E59" s="879">
        <v>0</v>
      </c>
      <c r="F59" s="880"/>
      <c r="G59" s="879">
        <v>107250</v>
      </c>
      <c r="H59" s="880"/>
    </row>
    <row r="60" spans="2:8" ht="12" customHeight="1">
      <c r="B60" s="877"/>
      <c r="C60" s="870"/>
      <c r="D60" s="882" t="s">
        <v>1793</v>
      </c>
      <c r="E60" s="54">
        <v>153006</v>
      </c>
      <c r="F60" s="54"/>
      <c r="G60" s="54">
        <v>189728</v>
      </c>
      <c r="H60" s="880"/>
    </row>
    <row r="61" spans="2:8" ht="12" customHeight="1">
      <c r="B61" s="877"/>
      <c r="C61" s="870"/>
      <c r="D61" s="878"/>
      <c r="E61" s="54"/>
      <c r="F61" s="54"/>
      <c r="G61" s="54"/>
      <c r="H61" s="880"/>
    </row>
    <row r="62" spans="2:8" ht="12" customHeight="1">
      <c r="B62" s="877"/>
      <c r="C62" s="1438" t="s">
        <v>1794</v>
      </c>
      <c r="D62" s="1440"/>
      <c r="E62" s="54">
        <f>SUM(E63:E66)</f>
        <v>0</v>
      </c>
      <c r="F62" s="165">
        <f>+E62/E7*100</f>
        <v>0</v>
      </c>
      <c r="G62" s="54">
        <f>SUM(G63:G66)</f>
        <v>15199</v>
      </c>
      <c r="H62" s="880">
        <f>+G62/G7*100</f>
        <v>0.01847370153907727</v>
      </c>
    </row>
    <row r="63" spans="2:8" ht="12" customHeight="1">
      <c r="B63" s="877"/>
      <c r="C63" s="870"/>
      <c r="D63" s="882" t="s">
        <v>1795</v>
      </c>
      <c r="E63" s="54">
        <v>0</v>
      </c>
      <c r="F63" s="165"/>
      <c r="G63" s="54">
        <v>749</v>
      </c>
      <c r="H63" s="880"/>
    </row>
    <row r="64" spans="2:8" ht="12" customHeight="1">
      <c r="B64" s="877"/>
      <c r="C64" s="870"/>
      <c r="D64" s="882" t="s">
        <v>1796</v>
      </c>
      <c r="E64" s="54">
        <v>0</v>
      </c>
      <c r="F64" s="165"/>
      <c r="G64" s="54">
        <v>14251</v>
      </c>
      <c r="H64" s="880"/>
    </row>
    <row r="65" spans="2:8" ht="12" customHeight="1">
      <c r="B65" s="877"/>
      <c r="C65" s="870"/>
      <c r="D65" s="882" t="s">
        <v>1797</v>
      </c>
      <c r="E65" s="54">
        <v>0</v>
      </c>
      <c r="F65" s="165"/>
      <c r="G65" s="54">
        <v>194</v>
      </c>
      <c r="H65" s="880"/>
    </row>
    <row r="66" spans="2:8" ht="12" customHeight="1">
      <c r="B66" s="877"/>
      <c r="C66" s="870"/>
      <c r="D66" s="882" t="s">
        <v>1798</v>
      </c>
      <c r="E66" s="54">
        <v>0</v>
      </c>
      <c r="F66" s="165"/>
      <c r="G66" s="54">
        <v>5</v>
      </c>
      <c r="H66" s="880"/>
    </row>
    <row r="67" spans="2:8" ht="12" customHeight="1">
      <c r="B67" s="877"/>
      <c r="C67" s="870"/>
      <c r="D67" s="882"/>
      <c r="E67" s="54"/>
      <c r="F67" s="165"/>
      <c r="G67" s="54"/>
      <c r="H67" s="880"/>
    </row>
    <row r="68" spans="2:8" ht="12" customHeight="1">
      <c r="B68" s="877"/>
      <c r="C68" s="1438" t="s">
        <v>1799</v>
      </c>
      <c r="D68" s="1440"/>
      <c r="E68" s="54">
        <f>SUM(E69:E70)</f>
        <v>1127694</v>
      </c>
      <c r="F68" s="165">
        <f>+E68/E7*100</f>
        <v>1.5041281314311674</v>
      </c>
      <c r="G68" s="54">
        <f>SUM(G69:G70)</f>
        <v>0</v>
      </c>
      <c r="H68" s="880">
        <f>+G68/G7*100</f>
        <v>0</v>
      </c>
    </row>
    <row r="69" spans="2:8" ht="12" customHeight="1">
      <c r="B69" s="877"/>
      <c r="C69" s="881"/>
      <c r="D69" s="882" t="s">
        <v>1800</v>
      </c>
      <c r="E69" s="54">
        <v>1000</v>
      </c>
      <c r="F69" s="165"/>
      <c r="G69" s="54">
        <v>0</v>
      </c>
      <c r="H69" s="880"/>
    </row>
    <row r="70" spans="2:8" ht="12" customHeight="1" thickBot="1">
      <c r="B70" s="883"/>
      <c r="C70" s="884"/>
      <c r="D70" s="885" t="s">
        <v>1801</v>
      </c>
      <c r="E70" s="168">
        <v>1126694</v>
      </c>
      <c r="F70" s="168"/>
      <c r="G70" s="168">
        <v>0</v>
      </c>
      <c r="H70" s="886"/>
    </row>
    <row r="71" spans="3:8" ht="12" customHeight="1">
      <c r="C71" s="866" t="s">
        <v>1802</v>
      </c>
      <c r="E71" s="870"/>
      <c r="F71" s="870"/>
      <c r="G71" s="887"/>
      <c r="H71" s="870"/>
    </row>
    <row r="72" spans="5:8" ht="12" customHeight="1">
      <c r="E72" s="870"/>
      <c r="F72" s="870"/>
      <c r="G72" s="887"/>
      <c r="H72" s="870"/>
    </row>
    <row r="73" spans="5:8" ht="12" customHeight="1">
      <c r="E73" s="870"/>
      <c r="F73" s="870"/>
      <c r="G73" s="887"/>
      <c r="H73" s="870"/>
    </row>
  </sheetData>
  <mergeCells count="12">
    <mergeCell ref="B5:D6"/>
    <mergeCell ref="B7:D7"/>
    <mergeCell ref="G5:H5"/>
    <mergeCell ref="C9:D9"/>
    <mergeCell ref="C62:D62"/>
    <mergeCell ref="C68:D68"/>
    <mergeCell ref="E5:F5"/>
    <mergeCell ref="C44:D44"/>
    <mergeCell ref="C40:D40"/>
    <mergeCell ref="C56:D56"/>
    <mergeCell ref="C12:D12"/>
    <mergeCell ref="C53:D53"/>
  </mergeCells>
  <printOptions/>
  <pageMargins left="0.3937007874015748" right="0.31496062992125984" top="0.36" bottom="0.3937007874015748" header="0.2755905511811024" footer="0.1968503937007874"/>
  <pageSetup horizontalDpi="300" verticalDpi="300" orientation="portrait" paperSize="9" r:id="rId1"/>
</worksheet>
</file>

<file path=xl/worksheets/sheet27.xml><?xml version="1.0" encoding="utf-8"?>
<worksheet xmlns="http://schemas.openxmlformats.org/spreadsheetml/2006/main" xmlns:r="http://schemas.openxmlformats.org/officeDocument/2006/relationships">
  <dimension ref="B2:F70"/>
  <sheetViews>
    <sheetView workbookViewId="0" topLeftCell="A1">
      <selection activeCell="A1" sqref="A1"/>
    </sheetView>
  </sheetViews>
  <sheetFormatPr defaultColWidth="9.00390625" defaultRowHeight="13.5"/>
  <cols>
    <col min="1" max="2" width="2.625" style="888" customWidth="1"/>
    <col min="3" max="3" width="3.125" style="888" customWidth="1"/>
    <col min="4" max="4" width="20.375" style="888" bestFit="1" customWidth="1"/>
    <col min="5" max="5" width="12.125" style="888" bestFit="1" customWidth="1"/>
    <col min="6" max="6" width="9.125" style="888" customWidth="1"/>
    <col min="7" max="16384" width="9.00390625" style="888" customWidth="1"/>
  </cols>
  <sheetData>
    <row r="2" ht="14.25">
      <c r="B2" s="889" t="s">
        <v>47</v>
      </c>
    </row>
    <row r="4" spans="2:6" ht="12.75" thickBot="1">
      <c r="B4" s="888" t="s">
        <v>1815</v>
      </c>
      <c r="F4" s="890" t="s">
        <v>1742</v>
      </c>
    </row>
    <row r="5" spans="2:6" ht="14.25" customHeight="1" thickTop="1">
      <c r="B5" s="1458" t="s">
        <v>1804</v>
      </c>
      <c r="C5" s="1459"/>
      <c r="D5" s="1460"/>
      <c r="E5" s="1455" t="s">
        <v>2216</v>
      </c>
      <c r="F5" s="1456"/>
    </row>
    <row r="6" spans="2:6" ht="12">
      <c r="B6" s="1461"/>
      <c r="C6" s="1462"/>
      <c r="D6" s="1463"/>
      <c r="E6" s="891" t="s">
        <v>1805</v>
      </c>
      <c r="F6" s="891" t="s">
        <v>859</v>
      </c>
    </row>
    <row r="7" spans="2:6" s="892" customFormat="1" ht="17.25" customHeight="1">
      <c r="B7" s="1464" t="s">
        <v>7</v>
      </c>
      <c r="C7" s="1465"/>
      <c r="D7" s="1466"/>
      <c r="E7" s="893">
        <v>46705969</v>
      </c>
      <c r="F7" s="894">
        <v>100</v>
      </c>
    </row>
    <row r="8" spans="2:6" ht="12">
      <c r="B8" s="895"/>
      <c r="C8" s="896"/>
      <c r="D8" s="897"/>
      <c r="E8" s="898"/>
      <c r="F8" s="899"/>
    </row>
    <row r="9" spans="2:6" ht="12">
      <c r="B9" s="895"/>
      <c r="C9" s="1453" t="s">
        <v>1740</v>
      </c>
      <c r="D9" s="1454"/>
      <c r="E9" s="898">
        <f>SUM(E10:E12)</f>
        <v>325123</v>
      </c>
      <c r="F9" s="899">
        <f>+E9/$E$7*100</f>
        <v>0.6961058874509166</v>
      </c>
    </row>
    <row r="10" spans="2:6" ht="12">
      <c r="B10" s="895"/>
      <c r="C10" s="896"/>
      <c r="D10" s="901" t="s">
        <v>8</v>
      </c>
      <c r="E10" s="898">
        <v>86225</v>
      </c>
      <c r="F10" s="899"/>
    </row>
    <row r="11" spans="2:6" ht="12">
      <c r="B11" s="895"/>
      <c r="C11" s="896"/>
      <c r="D11" s="901" t="s">
        <v>9</v>
      </c>
      <c r="E11" s="898">
        <v>75267</v>
      </c>
      <c r="F11" s="899"/>
    </row>
    <row r="12" spans="2:6" ht="12">
      <c r="B12" s="895"/>
      <c r="C12" s="896"/>
      <c r="D12" s="901" t="s">
        <v>10</v>
      </c>
      <c r="E12" s="898">
        <v>163631</v>
      </c>
      <c r="F12" s="899"/>
    </row>
    <row r="13" spans="2:6" ht="9" customHeight="1">
      <c r="B13" s="895"/>
      <c r="C13" s="896"/>
      <c r="D13" s="901"/>
      <c r="E13" s="898"/>
      <c r="F13" s="899"/>
    </row>
    <row r="14" spans="2:6" ht="12">
      <c r="B14" s="895"/>
      <c r="C14" s="1453" t="s">
        <v>11</v>
      </c>
      <c r="D14" s="1454"/>
      <c r="E14" s="898">
        <f>SUM(E15:E23)</f>
        <v>13658768</v>
      </c>
      <c r="F14" s="899">
        <v>29.3</v>
      </c>
    </row>
    <row r="15" spans="2:6" ht="12" customHeight="1">
      <c r="B15" s="895"/>
      <c r="C15" s="896"/>
      <c r="D15" s="901" t="s">
        <v>12</v>
      </c>
      <c r="E15" s="898">
        <v>1939000</v>
      </c>
      <c r="F15" s="899"/>
    </row>
    <row r="16" spans="2:6" ht="12" customHeight="1">
      <c r="B16" s="895"/>
      <c r="C16" s="896"/>
      <c r="D16" s="901" t="s">
        <v>1753</v>
      </c>
      <c r="E16" s="898">
        <v>9330477</v>
      </c>
      <c r="F16" s="899"/>
    </row>
    <row r="17" spans="2:6" ht="12" customHeight="1">
      <c r="B17" s="895"/>
      <c r="C17" s="896"/>
      <c r="D17" s="901" t="s">
        <v>1806</v>
      </c>
      <c r="E17" s="898">
        <v>300</v>
      </c>
      <c r="F17" s="899"/>
    </row>
    <row r="18" spans="2:6" ht="12" customHeight="1">
      <c r="B18" s="895"/>
      <c r="C18" s="896"/>
      <c r="D18" s="901" t="s">
        <v>13</v>
      </c>
      <c r="E18" s="898">
        <v>3800</v>
      </c>
      <c r="F18" s="899"/>
    </row>
    <row r="19" spans="2:6" ht="12" customHeight="1">
      <c r="B19" s="895"/>
      <c r="C19" s="896"/>
      <c r="D19" s="901" t="s">
        <v>14</v>
      </c>
      <c r="E19" s="898">
        <v>14454</v>
      </c>
      <c r="F19" s="899"/>
    </row>
    <row r="20" spans="2:6" ht="12" customHeight="1">
      <c r="B20" s="895"/>
      <c r="C20" s="896"/>
      <c r="D20" s="901" t="s">
        <v>15</v>
      </c>
      <c r="E20" s="898">
        <v>492928</v>
      </c>
      <c r="F20" s="899"/>
    </row>
    <row r="21" spans="2:6" ht="12" customHeight="1">
      <c r="B21" s="895"/>
      <c r="C21" s="896"/>
      <c r="D21" s="901" t="s">
        <v>16</v>
      </c>
      <c r="E21" s="898">
        <v>1129272</v>
      </c>
      <c r="F21" s="899"/>
    </row>
    <row r="22" spans="2:6" ht="12" customHeight="1">
      <c r="B22" s="895"/>
      <c r="C22" s="896"/>
      <c r="D22" s="901" t="s">
        <v>1760</v>
      </c>
      <c r="E22" s="898">
        <v>25519</v>
      </c>
      <c r="F22" s="899"/>
    </row>
    <row r="23" spans="2:6" ht="12" customHeight="1">
      <c r="B23" s="895"/>
      <c r="C23" s="896"/>
      <c r="D23" s="901" t="s">
        <v>17</v>
      </c>
      <c r="E23" s="898">
        <v>723018</v>
      </c>
      <c r="F23" s="899"/>
    </row>
    <row r="24" spans="2:6" ht="9" customHeight="1">
      <c r="B24" s="895"/>
      <c r="C24" s="896"/>
      <c r="D24" s="901"/>
      <c r="E24" s="898"/>
      <c r="F24" s="899"/>
    </row>
    <row r="25" spans="2:6" ht="12" customHeight="1">
      <c r="B25" s="895"/>
      <c r="C25" s="1453" t="s">
        <v>18</v>
      </c>
      <c r="D25" s="1457"/>
      <c r="E25" s="898">
        <f>SUM(E26:E26)</f>
        <v>191000</v>
      </c>
      <c r="F25" s="899">
        <f>+E25/$E$7*100</f>
        <v>0.4089413068381046</v>
      </c>
    </row>
    <row r="26" spans="2:6" ht="12" customHeight="1">
      <c r="B26" s="895"/>
      <c r="C26" s="896"/>
      <c r="D26" s="901" t="s">
        <v>19</v>
      </c>
      <c r="E26" s="898">
        <v>191000</v>
      </c>
      <c r="F26" s="899"/>
    </row>
    <row r="27" spans="2:6" ht="12" customHeight="1">
      <c r="B27" s="895"/>
      <c r="C27" s="896"/>
      <c r="D27" s="901"/>
      <c r="E27" s="898"/>
      <c r="F27" s="899"/>
    </row>
    <row r="28" spans="2:6" ht="12" customHeight="1">
      <c r="B28" s="895"/>
      <c r="C28" s="1453" t="s">
        <v>20</v>
      </c>
      <c r="D28" s="1454"/>
      <c r="E28" s="898">
        <f>SUM(E29:E30)</f>
        <v>6136076</v>
      </c>
      <c r="F28" s="899">
        <f>+E28/$E$7*100</f>
        <v>13.13766983402057</v>
      </c>
    </row>
    <row r="29" spans="2:6" ht="12" customHeight="1">
      <c r="B29" s="895"/>
      <c r="C29" s="896"/>
      <c r="D29" s="901" t="s">
        <v>1807</v>
      </c>
      <c r="E29" s="898">
        <v>6133661</v>
      </c>
      <c r="F29" s="899"/>
    </row>
    <row r="30" spans="2:6" ht="12" customHeight="1">
      <c r="B30" s="895"/>
      <c r="C30" s="896"/>
      <c r="D30" s="901" t="s">
        <v>21</v>
      </c>
      <c r="E30" s="898">
        <v>2415</v>
      </c>
      <c r="F30" s="899"/>
    </row>
    <row r="31" spans="2:6" ht="9" customHeight="1">
      <c r="B31" s="895"/>
      <c r="C31" s="896"/>
      <c r="D31" s="901"/>
      <c r="E31" s="898"/>
      <c r="F31" s="899"/>
    </row>
    <row r="32" spans="2:6" ht="12">
      <c r="B32" s="895"/>
      <c r="C32" s="1453" t="s">
        <v>1808</v>
      </c>
      <c r="D32" s="1454"/>
      <c r="E32" s="898">
        <f>SUM(E33:E36)</f>
        <v>1171275</v>
      </c>
      <c r="F32" s="899">
        <f>+E32/$E$7*100</f>
        <v>2.507762979930895</v>
      </c>
    </row>
    <row r="33" spans="2:6" ht="12">
      <c r="B33" s="895"/>
      <c r="C33" s="896"/>
      <c r="D33" s="901" t="s">
        <v>1784</v>
      </c>
      <c r="E33" s="898">
        <v>35137</v>
      </c>
      <c r="F33" s="899"/>
    </row>
    <row r="34" spans="2:6" ht="12">
      <c r="B34" s="895"/>
      <c r="C34" s="896"/>
      <c r="D34" s="901" t="s">
        <v>22</v>
      </c>
      <c r="E34" s="898">
        <v>533808</v>
      </c>
      <c r="F34" s="899"/>
    </row>
    <row r="35" spans="2:6" ht="12">
      <c r="B35" s="895"/>
      <c r="C35" s="896"/>
      <c r="D35" s="901" t="s">
        <v>23</v>
      </c>
      <c r="E35" s="898">
        <v>2067</v>
      </c>
      <c r="F35" s="899"/>
    </row>
    <row r="36" spans="2:6" ht="12">
      <c r="B36" s="895"/>
      <c r="C36" s="896"/>
      <c r="D36" s="901" t="s">
        <v>24</v>
      </c>
      <c r="E36" s="898">
        <v>600263</v>
      </c>
      <c r="F36" s="899"/>
    </row>
    <row r="37" spans="2:6" ht="9" customHeight="1">
      <c r="B37" s="895"/>
      <c r="C37" s="896"/>
      <c r="D37" s="901"/>
      <c r="E37" s="898"/>
      <c r="F37" s="899"/>
    </row>
    <row r="38" spans="2:6" ht="12">
      <c r="B38" s="895"/>
      <c r="C38" s="1453" t="s">
        <v>25</v>
      </c>
      <c r="D38" s="1454"/>
      <c r="E38" s="898">
        <f>SUM(E39)</f>
        <v>1033408</v>
      </c>
      <c r="F38" s="899">
        <f>+E38/$E$7*100</f>
        <v>2.212582293282471</v>
      </c>
    </row>
    <row r="39" spans="2:6" ht="12">
      <c r="B39" s="895"/>
      <c r="C39" s="896"/>
      <c r="D39" s="901" t="s">
        <v>1809</v>
      </c>
      <c r="E39" s="898">
        <v>1033408</v>
      </c>
      <c r="F39" s="899"/>
    </row>
    <row r="40" spans="2:6" ht="9" customHeight="1">
      <c r="B40" s="895"/>
      <c r="C40" s="896"/>
      <c r="D40" s="901"/>
      <c r="E40" s="898"/>
      <c r="F40" s="899"/>
    </row>
    <row r="41" spans="2:6" ht="12">
      <c r="B41" s="895"/>
      <c r="C41" s="1453" t="s">
        <v>1810</v>
      </c>
      <c r="D41" s="1454"/>
      <c r="E41" s="898">
        <f>SUM(E42:E43)</f>
        <v>7732654</v>
      </c>
      <c r="F41" s="899">
        <f>+E41/$E$7*100</f>
        <v>16.55602948736595</v>
      </c>
    </row>
    <row r="42" spans="2:6" ht="12">
      <c r="B42" s="895"/>
      <c r="C42" s="896"/>
      <c r="D42" s="901" t="s">
        <v>1811</v>
      </c>
      <c r="E42" s="898">
        <v>6206367</v>
      </c>
      <c r="F42" s="899"/>
    </row>
    <row r="43" spans="2:6" ht="12">
      <c r="B43" s="895"/>
      <c r="C43" s="896"/>
      <c r="D43" s="901" t="s">
        <v>1812</v>
      </c>
      <c r="E43" s="898">
        <v>1526287</v>
      </c>
      <c r="F43" s="899"/>
    </row>
    <row r="44" spans="2:6" ht="9" customHeight="1">
      <c r="B44" s="895"/>
      <c r="C44" s="896"/>
      <c r="D44" s="901"/>
      <c r="E44" s="898"/>
      <c r="F44" s="899"/>
    </row>
    <row r="45" spans="2:6" ht="12">
      <c r="B45" s="895"/>
      <c r="C45" s="1453" t="s">
        <v>1789</v>
      </c>
      <c r="D45" s="1454"/>
      <c r="E45" s="898">
        <f>SUM(E46:E52)</f>
        <v>3759634</v>
      </c>
      <c r="F45" s="899">
        <f>+E45/$E$7*100</f>
        <v>8.049579273261626</v>
      </c>
    </row>
    <row r="46" spans="2:6" ht="12">
      <c r="B46" s="895"/>
      <c r="C46" s="896"/>
      <c r="D46" s="901" t="s">
        <v>26</v>
      </c>
      <c r="E46" s="898">
        <v>40326</v>
      </c>
      <c r="F46" s="899"/>
    </row>
    <row r="47" spans="2:6" ht="12">
      <c r="B47" s="895"/>
      <c r="C47" s="896"/>
      <c r="D47" s="901" t="s">
        <v>27</v>
      </c>
      <c r="E47" s="898">
        <v>30347</v>
      </c>
      <c r="F47" s="899"/>
    </row>
    <row r="48" spans="2:6" ht="12">
      <c r="B48" s="895"/>
      <c r="C48" s="896"/>
      <c r="D48" s="901" t="s">
        <v>28</v>
      </c>
      <c r="E48" s="898">
        <v>18776</v>
      </c>
      <c r="F48" s="899"/>
    </row>
    <row r="49" spans="2:6" ht="12" customHeight="1">
      <c r="B49" s="895"/>
      <c r="C49" s="896"/>
      <c r="D49" s="901" t="s">
        <v>29</v>
      </c>
      <c r="E49" s="898">
        <v>5014</v>
      </c>
      <c r="F49" s="899"/>
    </row>
    <row r="50" spans="2:6" ht="12">
      <c r="B50" s="895"/>
      <c r="C50" s="896"/>
      <c r="D50" s="901" t="s">
        <v>30</v>
      </c>
      <c r="E50" s="898">
        <v>2206839</v>
      </c>
      <c r="F50" s="899"/>
    </row>
    <row r="51" spans="2:6" ht="12">
      <c r="B51" s="895"/>
      <c r="C51" s="896"/>
      <c r="D51" s="901" t="s">
        <v>31</v>
      </c>
      <c r="E51" s="898">
        <v>963144</v>
      </c>
      <c r="F51" s="899"/>
    </row>
    <row r="52" spans="2:6" ht="12">
      <c r="B52" s="895"/>
      <c r="C52" s="896"/>
      <c r="D52" s="901" t="s">
        <v>32</v>
      </c>
      <c r="E52" s="898">
        <v>495188</v>
      </c>
      <c r="F52" s="899"/>
    </row>
    <row r="53" spans="2:6" ht="9" customHeight="1">
      <c r="B53" s="895"/>
      <c r="C53" s="896"/>
      <c r="D53" s="901"/>
      <c r="E53" s="898"/>
      <c r="F53" s="899"/>
    </row>
    <row r="54" spans="2:6" ht="12">
      <c r="B54" s="895"/>
      <c r="C54" s="1453" t="s">
        <v>1813</v>
      </c>
      <c r="D54" s="1454"/>
      <c r="E54" s="898">
        <v>12538473</v>
      </c>
      <c r="F54" s="899">
        <v>26.9</v>
      </c>
    </row>
    <row r="55" spans="2:6" ht="12">
      <c r="B55" s="895"/>
      <c r="C55" s="900"/>
      <c r="D55" s="901" t="s">
        <v>33</v>
      </c>
      <c r="E55" s="898">
        <v>120315</v>
      </c>
      <c r="F55" s="899"/>
    </row>
    <row r="56" spans="2:6" ht="12">
      <c r="B56" s="895"/>
      <c r="C56" s="900"/>
      <c r="D56" s="901" t="s">
        <v>34</v>
      </c>
      <c r="E56" s="898">
        <v>68621</v>
      </c>
      <c r="F56" s="899"/>
    </row>
    <row r="57" spans="2:6" ht="12">
      <c r="B57" s="895"/>
      <c r="C57" s="900"/>
      <c r="D57" s="901" t="s">
        <v>35</v>
      </c>
      <c r="E57" s="898">
        <v>47195</v>
      </c>
      <c r="F57" s="899"/>
    </row>
    <row r="58" spans="2:6" ht="12">
      <c r="B58" s="895"/>
      <c r="C58" s="896"/>
      <c r="D58" s="901" t="s">
        <v>36</v>
      </c>
      <c r="E58" s="898">
        <v>16055</v>
      </c>
      <c r="F58" s="899"/>
    </row>
    <row r="59" spans="2:6" ht="12">
      <c r="B59" s="895"/>
      <c r="C59" s="896"/>
      <c r="D59" s="901" t="s">
        <v>37</v>
      </c>
      <c r="E59" s="898">
        <v>37606</v>
      </c>
      <c r="F59" s="899"/>
    </row>
    <row r="60" spans="2:6" ht="12">
      <c r="B60" s="895"/>
      <c r="C60" s="896"/>
      <c r="D60" s="901" t="s">
        <v>38</v>
      </c>
      <c r="E60" s="898">
        <v>10556</v>
      </c>
      <c r="F60" s="899"/>
    </row>
    <row r="61" spans="2:6" ht="12">
      <c r="B61" s="895"/>
      <c r="C61" s="896"/>
      <c r="D61" s="901" t="s">
        <v>39</v>
      </c>
      <c r="E61" s="898">
        <v>20489</v>
      </c>
      <c r="F61" s="899"/>
    </row>
    <row r="62" spans="2:6" ht="12">
      <c r="B62" s="895"/>
      <c r="C62" s="896"/>
      <c r="D62" s="901" t="s">
        <v>1814</v>
      </c>
      <c r="E62" s="898">
        <v>4022120</v>
      </c>
      <c r="F62" s="899"/>
    </row>
    <row r="63" spans="2:6" ht="12">
      <c r="B63" s="895"/>
      <c r="C63" s="896"/>
      <c r="D63" s="901" t="s">
        <v>40</v>
      </c>
      <c r="E63" s="898">
        <v>8215516</v>
      </c>
      <c r="F63" s="899"/>
    </row>
    <row r="64" spans="2:6" ht="9" customHeight="1">
      <c r="B64" s="895"/>
      <c r="C64" s="896"/>
      <c r="D64" s="901"/>
      <c r="E64" s="898"/>
      <c r="F64" s="899"/>
    </row>
    <row r="65" spans="2:6" ht="12">
      <c r="B65" s="895"/>
      <c r="C65" s="1453" t="s">
        <v>41</v>
      </c>
      <c r="D65" s="1454"/>
      <c r="E65" s="898">
        <f>SUM(E66:E69)</f>
        <v>159558</v>
      </c>
      <c r="F65" s="899">
        <f>+E65/$E$7*100</f>
        <v>0.34162228814908</v>
      </c>
    </row>
    <row r="66" spans="2:6" ht="12">
      <c r="B66" s="895"/>
      <c r="C66" s="900"/>
      <c r="D66" s="901" t="s">
        <v>42</v>
      </c>
      <c r="E66" s="898">
        <v>40000</v>
      </c>
      <c r="F66" s="899"/>
    </row>
    <row r="67" spans="2:6" ht="12">
      <c r="B67" s="895"/>
      <c r="C67" s="900"/>
      <c r="D67" s="901" t="s">
        <v>43</v>
      </c>
      <c r="E67" s="898">
        <v>760</v>
      </c>
      <c r="F67" s="899"/>
    </row>
    <row r="68" spans="2:6" ht="12">
      <c r="B68" s="895"/>
      <c r="C68" s="896"/>
      <c r="D68" s="901" t="s">
        <v>44</v>
      </c>
      <c r="E68" s="898">
        <v>9650</v>
      </c>
      <c r="F68" s="899"/>
    </row>
    <row r="69" spans="2:6" ht="12.75" thickBot="1">
      <c r="B69" s="902"/>
      <c r="C69" s="903"/>
      <c r="D69" s="904" t="s">
        <v>45</v>
      </c>
      <c r="E69" s="905">
        <v>109148</v>
      </c>
      <c r="F69" s="906"/>
    </row>
    <row r="70" ht="12">
      <c r="C70" s="888" t="s">
        <v>46</v>
      </c>
    </row>
  </sheetData>
  <mergeCells count="13">
    <mergeCell ref="E5:F5"/>
    <mergeCell ref="C41:D41"/>
    <mergeCell ref="C9:D9"/>
    <mergeCell ref="C14:D14"/>
    <mergeCell ref="C25:D25"/>
    <mergeCell ref="B5:D6"/>
    <mergeCell ref="B7:D7"/>
    <mergeCell ref="C45:D45"/>
    <mergeCell ref="C54:D54"/>
    <mergeCell ref="C65:D65"/>
    <mergeCell ref="C28:D28"/>
    <mergeCell ref="C32:D32"/>
    <mergeCell ref="C38:D38"/>
  </mergeCells>
  <printOptions/>
  <pageMargins left="0.2755905511811024" right="0.31496062992125984" top="0.39" bottom="0.3937007874015748" header="0.2755905511811024" footer="0.1968503937007874"/>
  <pageSetup horizontalDpi="300" verticalDpi="300" orientation="portrait" paperSize="9" r:id="rId1"/>
</worksheet>
</file>

<file path=xl/worksheets/sheet28.xml><?xml version="1.0" encoding="utf-8"?>
<worksheet xmlns="http://schemas.openxmlformats.org/spreadsheetml/2006/main" xmlns:r="http://schemas.openxmlformats.org/officeDocument/2006/relationships">
  <dimension ref="A2:T36"/>
  <sheetViews>
    <sheetView workbookViewId="0" topLeftCell="A1">
      <selection activeCell="A1" sqref="A1"/>
    </sheetView>
  </sheetViews>
  <sheetFormatPr defaultColWidth="9.00390625" defaultRowHeight="13.5"/>
  <cols>
    <col min="1" max="1" width="2.625" style="907" customWidth="1"/>
    <col min="2" max="2" width="9.625" style="907" customWidth="1"/>
    <col min="3" max="3" width="6.00390625" style="907" customWidth="1"/>
    <col min="4" max="4" width="5.875" style="907" customWidth="1"/>
    <col min="5" max="5" width="6.25390625" style="907" customWidth="1"/>
    <col min="6" max="6" width="6.00390625" style="907" customWidth="1"/>
    <col min="7" max="7" width="6.625" style="907" customWidth="1"/>
    <col min="8" max="8" width="6.75390625" style="907" customWidth="1"/>
    <col min="9" max="9" width="6.375" style="907" customWidth="1"/>
    <col min="10" max="10" width="6.875" style="907" customWidth="1"/>
    <col min="11" max="11" width="7.00390625" style="907" customWidth="1"/>
    <col min="12" max="12" width="7.75390625" style="907" customWidth="1"/>
    <col min="13" max="13" width="5.125" style="907" customWidth="1"/>
    <col min="14" max="14" width="5.625" style="907" customWidth="1"/>
    <col min="15" max="16" width="5.125" style="907" customWidth="1"/>
    <col min="17" max="18" width="5.625" style="907" customWidth="1"/>
    <col min="19" max="19" width="5.125" style="907" customWidth="1"/>
    <col min="20" max="20" width="6.00390625" style="907" customWidth="1"/>
    <col min="21" max="16384" width="9.00390625" style="907" customWidth="1"/>
  </cols>
  <sheetData>
    <row r="2" spans="2:18" ht="14.25">
      <c r="B2" s="908" t="s">
        <v>93</v>
      </c>
      <c r="F2" s="909"/>
      <c r="G2" s="909"/>
      <c r="H2" s="909"/>
      <c r="I2" s="909"/>
      <c r="J2" s="909"/>
      <c r="K2" s="909"/>
      <c r="L2" s="909"/>
      <c r="M2" s="909"/>
      <c r="N2" s="909"/>
      <c r="O2" s="909"/>
      <c r="P2" s="909"/>
      <c r="Q2" s="909"/>
      <c r="R2" s="909"/>
    </row>
    <row r="3" spans="5:20" ht="12.75" thickBot="1">
      <c r="E3" s="909"/>
      <c r="F3" s="909"/>
      <c r="G3" s="909"/>
      <c r="H3" s="909"/>
      <c r="I3" s="909"/>
      <c r="J3" s="909"/>
      <c r="K3" s="909"/>
      <c r="L3" s="909"/>
      <c r="M3" s="909"/>
      <c r="N3" s="909"/>
      <c r="O3" s="909"/>
      <c r="P3" s="909"/>
      <c r="Q3" s="909"/>
      <c r="R3" s="909"/>
      <c r="T3" s="910" t="s">
        <v>76</v>
      </c>
    </row>
    <row r="4" spans="1:20" ht="12.75" thickTop="1">
      <c r="A4" s="911"/>
      <c r="B4" s="912"/>
      <c r="C4" s="913" t="s">
        <v>48</v>
      </c>
      <c r="D4" s="914"/>
      <c r="E4" s="915"/>
      <c r="F4" s="914" t="s">
        <v>49</v>
      </c>
      <c r="G4" s="914"/>
      <c r="H4" s="914"/>
      <c r="I4" s="914"/>
      <c r="J4" s="914"/>
      <c r="K4" s="914"/>
      <c r="L4" s="915"/>
      <c r="M4" s="914" t="s">
        <v>50</v>
      </c>
      <c r="N4" s="914"/>
      <c r="O4" s="914"/>
      <c r="P4" s="915"/>
      <c r="Q4" s="916"/>
      <c r="R4" s="917" t="s">
        <v>77</v>
      </c>
      <c r="S4" s="917" t="s">
        <v>78</v>
      </c>
      <c r="T4" s="1467" t="s">
        <v>79</v>
      </c>
    </row>
    <row r="5" spans="1:20" ht="13.5" customHeight="1">
      <c r="A5" s="911"/>
      <c r="B5" s="1470" t="s">
        <v>51</v>
      </c>
      <c r="C5" s="919" t="s">
        <v>52</v>
      </c>
      <c r="D5" s="1471" t="s">
        <v>53</v>
      </c>
      <c r="E5" s="1472"/>
      <c r="F5" s="1475" t="s">
        <v>54</v>
      </c>
      <c r="G5" s="1472"/>
      <c r="H5" s="1475" t="s">
        <v>55</v>
      </c>
      <c r="I5" s="1472"/>
      <c r="J5" s="1477" t="s">
        <v>80</v>
      </c>
      <c r="K5" s="1471" t="s">
        <v>56</v>
      </c>
      <c r="L5" s="1472"/>
      <c r="M5" s="1477" t="s">
        <v>81</v>
      </c>
      <c r="N5" s="1479" t="s">
        <v>82</v>
      </c>
      <c r="O5" s="919" t="s">
        <v>57</v>
      </c>
      <c r="P5" s="920" t="s">
        <v>58</v>
      </c>
      <c r="Q5" s="1470" t="s">
        <v>59</v>
      </c>
      <c r="R5" s="918" t="s">
        <v>83</v>
      </c>
      <c r="S5" s="918" t="s">
        <v>60</v>
      </c>
      <c r="T5" s="1468"/>
    </row>
    <row r="6" spans="1:20" ht="13.5" customHeight="1">
      <c r="A6" s="911"/>
      <c r="B6" s="1470"/>
      <c r="C6" s="921" t="s">
        <v>61</v>
      </c>
      <c r="D6" s="1473"/>
      <c r="E6" s="1474"/>
      <c r="F6" s="1476"/>
      <c r="G6" s="1474"/>
      <c r="H6" s="1476"/>
      <c r="I6" s="1474"/>
      <c r="J6" s="1468"/>
      <c r="K6" s="1473"/>
      <c r="L6" s="1474"/>
      <c r="M6" s="1470"/>
      <c r="N6" s="1480"/>
      <c r="O6" s="918" t="s">
        <v>62</v>
      </c>
      <c r="P6" s="920" t="s">
        <v>62</v>
      </c>
      <c r="Q6" s="1470"/>
      <c r="R6" s="918" t="s">
        <v>84</v>
      </c>
      <c r="S6" s="921" t="s">
        <v>63</v>
      </c>
      <c r="T6" s="1469"/>
    </row>
    <row r="7" spans="1:20" ht="12">
      <c r="A7" s="911"/>
      <c r="B7" s="923"/>
      <c r="C7" s="921" t="s">
        <v>64</v>
      </c>
      <c r="D7" s="924" t="s">
        <v>65</v>
      </c>
      <c r="E7" s="922" t="s">
        <v>64</v>
      </c>
      <c r="F7" s="924" t="s">
        <v>65</v>
      </c>
      <c r="G7" s="922" t="s">
        <v>64</v>
      </c>
      <c r="H7" s="924" t="s">
        <v>65</v>
      </c>
      <c r="I7" s="922" t="s">
        <v>64</v>
      </c>
      <c r="J7" s="1469"/>
      <c r="K7" s="924" t="s">
        <v>65</v>
      </c>
      <c r="L7" s="922" t="s">
        <v>64</v>
      </c>
      <c r="M7" s="1478"/>
      <c r="N7" s="1481"/>
      <c r="O7" s="921" t="s">
        <v>66</v>
      </c>
      <c r="P7" s="922" t="s">
        <v>66</v>
      </c>
      <c r="Q7" s="925"/>
      <c r="R7" s="921" t="s">
        <v>85</v>
      </c>
      <c r="S7" s="926" t="s">
        <v>86</v>
      </c>
      <c r="T7" s="922" t="s">
        <v>87</v>
      </c>
    </row>
    <row r="8" spans="1:20" s="932" customFormat="1" ht="13.5" customHeight="1">
      <c r="A8" s="927"/>
      <c r="B8" s="928" t="s">
        <v>88</v>
      </c>
      <c r="C8" s="929">
        <f aca="true" t="shared" si="0" ref="C8:T8">SUM(C10:C22,C24:C32)</f>
        <v>3</v>
      </c>
      <c r="D8" s="930">
        <f t="shared" si="0"/>
        <v>4</v>
      </c>
      <c r="E8" s="930">
        <f t="shared" si="0"/>
        <v>259</v>
      </c>
      <c r="F8" s="930">
        <f t="shared" si="0"/>
        <v>5</v>
      </c>
      <c r="G8" s="930">
        <f t="shared" si="0"/>
        <v>51</v>
      </c>
      <c r="H8" s="930">
        <f t="shared" si="0"/>
        <v>8</v>
      </c>
      <c r="I8" s="930">
        <f t="shared" si="0"/>
        <v>33</v>
      </c>
      <c r="J8" s="930">
        <f t="shared" si="0"/>
        <v>2</v>
      </c>
      <c r="K8" s="930">
        <f t="shared" si="0"/>
        <v>1</v>
      </c>
      <c r="L8" s="930">
        <f t="shared" si="0"/>
        <v>13</v>
      </c>
      <c r="M8" s="930">
        <f t="shared" si="0"/>
        <v>1</v>
      </c>
      <c r="N8" s="930">
        <f t="shared" si="0"/>
        <v>6</v>
      </c>
      <c r="O8" s="930">
        <f t="shared" si="0"/>
        <v>300</v>
      </c>
      <c r="P8" s="930">
        <f t="shared" si="0"/>
        <v>9</v>
      </c>
      <c r="Q8" s="930">
        <f t="shared" si="0"/>
        <v>403</v>
      </c>
      <c r="R8" s="930">
        <f t="shared" si="0"/>
        <v>1</v>
      </c>
      <c r="S8" s="930">
        <f t="shared" si="0"/>
        <v>3</v>
      </c>
      <c r="T8" s="931">
        <f t="shared" si="0"/>
        <v>19</v>
      </c>
    </row>
    <row r="9" spans="1:20" ht="6" customHeight="1">
      <c r="A9" s="911"/>
      <c r="B9" s="933"/>
      <c r="C9" s="934"/>
      <c r="D9" s="935"/>
      <c r="E9" s="935"/>
      <c r="F9" s="935"/>
      <c r="G9" s="935"/>
      <c r="H9" s="935"/>
      <c r="I9" s="935"/>
      <c r="J9" s="935"/>
      <c r="K9" s="935"/>
      <c r="L9" s="935"/>
      <c r="M9" s="935"/>
      <c r="N9" s="935"/>
      <c r="O9" s="935"/>
      <c r="P9" s="935"/>
      <c r="Q9" s="935"/>
      <c r="R9" s="935"/>
      <c r="S9" s="935"/>
      <c r="T9" s="936"/>
    </row>
    <row r="10" spans="1:20" ht="13.5" customHeight="1">
      <c r="A10" s="911"/>
      <c r="B10" s="937" t="s">
        <v>746</v>
      </c>
      <c r="C10" s="934">
        <v>3</v>
      </c>
      <c r="D10" s="935">
        <v>3</v>
      </c>
      <c r="E10" s="935">
        <v>79</v>
      </c>
      <c r="F10" s="935">
        <v>1</v>
      </c>
      <c r="G10" s="935">
        <f>7-1</f>
        <v>6</v>
      </c>
      <c r="H10" s="935">
        <v>4</v>
      </c>
      <c r="I10" s="935">
        <f>10-4</f>
        <v>6</v>
      </c>
      <c r="J10" s="935">
        <v>1</v>
      </c>
      <c r="K10" s="935">
        <v>1</v>
      </c>
      <c r="L10" s="935">
        <v>2</v>
      </c>
      <c r="M10" s="935">
        <v>1</v>
      </c>
      <c r="N10" s="935">
        <v>2</v>
      </c>
      <c r="O10" s="935">
        <v>38</v>
      </c>
      <c r="P10" s="938" t="s">
        <v>819</v>
      </c>
      <c r="Q10" s="935">
        <v>54</v>
      </c>
      <c r="R10" s="938">
        <v>1</v>
      </c>
      <c r="S10" s="935">
        <v>1</v>
      </c>
      <c r="T10" s="936">
        <v>19</v>
      </c>
    </row>
    <row r="11" spans="1:20" ht="13.5" customHeight="1">
      <c r="A11" s="911"/>
      <c r="B11" s="937" t="s">
        <v>747</v>
      </c>
      <c r="C11" s="939" t="s">
        <v>819</v>
      </c>
      <c r="D11" s="938" t="s">
        <v>819</v>
      </c>
      <c r="E11" s="938">
        <v>18</v>
      </c>
      <c r="F11" s="935">
        <v>1</v>
      </c>
      <c r="G11" s="935">
        <f>11-1</f>
        <v>10</v>
      </c>
      <c r="H11" s="938" t="s">
        <v>819</v>
      </c>
      <c r="I11" s="935">
        <v>2</v>
      </c>
      <c r="J11" s="938" t="s">
        <v>819</v>
      </c>
      <c r="K11" s="938" t="s">
        <v>819</v>
      </c>
      <c r="L11" s="935">
        <v>1</v>
      </c>
      <c r="M11" s="938" t="s">
        <v>819</v>
      </c>
      <c r="N11" s="938" t="s">
        <v>819</v>
      </c>
      <c r="O11" s="935">
        <v>13</v>
      </c>
      <c r="P11" s="938" t="s">
        <v>819</v>
      </c>
      <c r="Q11" s="935">
        <v>24</v>
      </c>
      <c r="R11" s="938" t="s">
        <v>819</v>
      </c>
      <c r="S11" s="938">
        <v>1</v>
      </c>
      <c r="T11" s="940" t="s">
        <v>819</v>
      </c>
    </row>
    <row r="12" spans="1:20" ht="13.5" customHeight="1">
      <c r="A12" s="911"/>
      <c r="B12" s="937" t="s">
        <v>748</v>
      </c>
      <c r="C12" s="939" t="s">
        <v>819</v>
      </c>
      <c r="D12" s="938">
        <v>1</v>
      </c>
      <c r="E12" s="935">
        <v>25</v>
      </c>
      <c r="F12" s="935">
        <v>1</v>
      </c>
      <c r="G12" s="935">
        <f>12-1</f>
        <v>11</v>
      </c>
      <c r="H12" s="938" t="s">
        <v>819</v>
      </c>
      <c r="I12" s="938" t="s">
        <v>819</v>
      </c>
      <c r="J12" s="938" t="s">
        <v>819</v>
      </c>
      <c r="K12" s="938" t="s">
        <v>819</v>
      </c>
      <c r="L12" s="935">
        <v>1</v>
      </c>
      <c r="M12" s="938" t="s">
        <v>819</v>
      </c>
      <c r="N12" s="938">
        <v>1</v>
      </c>
      <c r="O12" s="935">
        <v>13</v>
      </c>
      <c r="P12" s="935">
        <v>3</v>
      </c>
      <c r="Q12" s="935">
        <v>29</v>
      </c>
      <c r="R12" s="938" t="s">
        <v>819</v>
      </c>
      <c r="S12" s="938" t="s">
        <v>819</v>
      </c>
      <c r="T12" s="940" t="s">
        <v>819</v>
      </c>
    </row>
    <row r="13" spans="1:20" ht="13.5" customHeight="1">
      <c r="A13" s="911"/>
      <c r="B13" s="937" t="s">
        <v>749</v>
      </c>
      <c r="C13" s="939" t="s">
        <v>819</v>
      </c>
      <c r="D13" s="938" t="s">
        <v>819</v>
      </c>
      <c r="E13" s="938">
        <v>24</v>
      </c>
      <c r="F13" s="935">
        <v>1</v>
      </c>
      <c r="G13" s="935">
        <v>6</v>
      </c>
      <c r="H13" s="938" t="s">
        <v>819</v>
      </c>
      <c r="I13" s="935">
        <v>1</v>
      </c>
      <c r="J13" s="935">
        <v>1</v>
      </c>
      <c r="K13" s="938" t="s">
        <v>819</v>
      </c>
      <c r="L13" s="935">
        <v>1</v>
      </c>
      <c r="M13" s="938" t="s">
        <v>819</v>
      </c>
      <c r="N13" s="938">
        <v>1</v>
      </c>
      <c r="O13" s="935">
        <v>17</v>
      </c>
      <c r="P13" s="935">
        <v>2</v>
      </c>
      <c r="Q13" s="935">
        <v>31</v>
      </c>
      <c r="R13" s="938" t="s">
        <v>819</v>
      </c>
      <c r="S13" s="938">
        <v>1</v>
      </c>
      <c r="T13" s="940" t="s">
        <v>819</v>
      </c>
    </row>
    <row r="14" spans="1:20" ht="13.5" customHeight="1">
      <c r="A14" s="911"/>
      <c r="B14" s="937" t="s">
        <v>750</v>
      </c>
      <c r="C14" s="939" t="s">
        <v>819</v>
      </c>
      <c r="D14" s="938" t="s">
        <v>819</v>
      </c>
      <c r="E14" s="938">
        <v>8</v>
      </c>
      <c r="F14" s="935">
        <v>1</v>
      </c>
      <c r="G14" s="935">
        <v>5</v>
      </c>
      <c r="H14" s="938" t="s">
        <v>819</v>
      </c>
      <c r="I14" s="935">
        <v>1</v>
      </c>
      <c r="J14" s="938" t="s">
        <v>819</v>
      </c>
      <c r="K14" s="938" t="s">
        <v>819</v>
      </c>
      <c r="L14" s="935">
        <v>1</v>
      </c>
      <c r="M14" s="938" t="s">
        <v>819</v>
      </c>
      <c r="N14" s="938">
        <v>1</v>
      </c>
      <c r="O14" s="935">
        <v>6</v>
      </c>
      <c r="P14" s="938" t="s">
        <v>819</v>
      </c>
      <c r="Q14" s="935">
        <v>12</v>
      </c>
      <c r="R14" s="938" t="s">
        <v>819</v>
      </c>
      <c r="S14" s="938" t="s">
        <v>819</v>
      </c>
      <c r="T14" s="940" t="s">
        <v>819</v>
      </c>
    </row>
    <row r="15" spans="1:20" ht="13.5" customHeight="1">
      <c r="A15" s="911"/>
      <c r="B15" s="937" t="s">
        <v>751</v>
      </c>
      <c r="C15" s="939" t="s">
        <v>819</v>
      </c>
      <c r="D15" s="938" t="s">
        <v>819</v>
      </c>
      <c r="E15" s="938">
        <v>9</v>
      </c>
      <c r="F15" s="938" t="s">
        <v>819</v>
      </c>
      <c r="G15" s="935">
        <v>1</v>
      </c>
      <c r="H15" s="938" t="s">
        <v>819</v>
      </c>
      <c r="I15" s="935">
        <v>1</v>
      </c>
      <c r="J15" s="938" t="s">
        <v>819</v>
      </c>
      <c r="K15" s="938" t="s">
        <v>819</v>
      </c>
      <c r="L15" s="935">
        <v>1</v>
      </c>
      <c r="M15" s="938" t="s">
        <v>819</v>
      </c>
      <c r="N15" s="938" t="s">
        <v>819</v>
      </c>
      <c r="O15" s="935">
        <v>14</v>
      </c>
      <c r="P15" s="938" t="s">
        <v>819</v>
      </c>
      <c r="Q15" s="935">
        <v>13</v>
      </c>
      <c r="R15" s="938" t="s">
        <v>819</v>
      </c>
      <c r="S15" s="938" t="s">
        <v>819</v>
      </c>
      <c r="T15" s="940" t="s">
        <v>819</v>
      </c>
    </row>
    <row r="16" spans="1:20" ht="13.5" customHeight="1">
      <c r="A16" s="911"/>
      <c r="B16" s="937" t="s">
        <v>752</v>
      </c>
      <c r="C16" s="939" t="s">
        <v>819</v>
      </c>
      <c r="D16" s="938" t="s">
        <v>819</v>
      </c>
      <c r="E16" s="938">
        <v>6</v>
      </c>
      <c r="F16" s="938" t="s">
        <v>819</v>
      </c>
      <c r="G16" s="935">
        <v>1</v>
      </c>
      <c r="H16" s="938" t="s">
        <v>819</v>
      </c>
      <c r="I16" s="935">
        <v>1</v>
      </c>
      <c r="J16" s="938" t="s">
        <v>819</v>
      </c>
      <c r="K16" s="938" t="s">
        <v>819</v>
      </c>
      <c r="L16" s="935">
        <v>1</v>
      </c>
      <c r="M16" s="938" t="s">
        <v>819</v>
      </c>
      <c r="N16" s="938" t="s">
        <v>819</v>
      </c>
      <c r="O16" s="935">
        <v>9</v>
      </c>
      <c r="P16" s="938" t="s">
        <v>819</v>
      </c>
      <c r="Q16" s="935">
        <v>11</v>
      </c>
      <c r="R16" s="938" t="s">
        <v>819</v>
      </c>
      <c r="S16" s="938" t="s">
        <v>819</v>
      </c>
      <c r="T16" s="940" t="s">
        <v>819</v>
      </c>
    </row>
    <row r="17" spans="1:20" ht="13.5" customHeight="1">
      <c r="A17" s="911"/>
      <c r="B17" s="937" t="s">
        <v>753</v>
      </c>
      <c r="C17" s="939" t="s">
        <v>819</v>
      </c>
      <c r="D17" s="938" t="s">
        <v>819</v>
      </c>
      <c r="E17" s="938">
        <v>5</v>
      </c>
      <c r="F17" s="938" t="s">
        <v>819</v>
      </c>
      <c r="G17" s="938" t="s">
        <v>1481</v>
      </c>
      <c r="H17" s="935">
        <v>1</v>
      </c>
      <c r="I17" s="935">
        <f>2-1</f>
        <v>1</v>
      </c>
      <c r="J17" s="938" t="s">
        <v>819</v>
      </c>
      <c r="K17" s="938" t="s">
        <v>819</v>
      </c>
      <c r="L17" s="935">
        <v>1</v>
      </c>
      <c r="M17" s="938" t="s">
        <v>819</v>
      </c>
      <c r="N17" s="938" t="s">
        <v>819</v>
      </c>
      <c r="O17" s="935">
        <v>9</v>
      </c>
      <c r="P17" s="938" t="s">
        <v>819</v>
      </c>
      <c r="Q17" s="935">
        <v>12</v>
      </c>
      <c r="R17" s="938" t="s">
        <v>819</v>
      </c>
      <c r="S17" s="938" t="s">
        <v>819</v>
      </c>
      <c r="T17" s="940" t="s">
        <v>819</v>
      </c>
    </row>
    <row r="18" spans="1:20" ht="13.5" customHeight="1">
      <c r="A18" s="911"/>
      <c r="B18" s="937" t="s">
        <v>754</v>
      </c>
      <c r="C18" s="939" t="s">
        <v>819</v>
      </c>
      <c r="D18" s="938" t="s">
        <v>819</v>
      </c>
      <c r="E18" s="938">
        <v>5</v>
      </c>
      <c r="F18" s="938" t="s">
        <v>819</v>
      </c>
      <c r="G18" s="935">
        <v>1</v>
      </c>
      <c r="H18" s="938">
        <v>1</v>
      </c>
      <c r="I18" s="935">
        <v>1</v>
      </c>
      <c r="J18" s="938" t="s">
        <v>819</v>
      </c>
      <c r="K18" s="938" t="s">
        <v>819</v>
      </c>
      <c r="L18" s="935">
        <v>1</v>
      </c>
      <c r="M18" s="938" t="s">
        <v>819</v>
      </c>
      <c r="N18" s="938" t="s">
        <v>819</v>
      </c>
      <c r="O18" s="935">
        <v>7</v>
      </c>
      <c r="P18" s="938" t="s">
        <v>819</v>
      </c>
      <c r="Q18" s="935">
        <v>10</v>
      </c>
      <c r="R18" s="938" t="s">
        <v>819</v>
      </c>
      <c r="S18" s="938" t="s">
        <v>819</v>
      </c>
      <c r="T18" s="940" t="s">
        <v>819</v>
      </c>
    </row>
    <row r="19" spans="1:20" ht="13.5" customHeight="1">
      <c r="A19" s="911"/>
      <c r="B19" s="937" t="s">
        <v>755</v>
      </c>
      <c r="C19" s="939" t="s">
        <v>819</v>
      </c>
      <c r="D19" s="938" t="s">
        <v>819</v>
      </c>
      <c r="E19" s="938">
        <v>11</v>
      </c>
      <c r="F19" s="938" t="s">
        <v>819</v>
      </c>
      <c r="G19" s="935">
        <v>1</v>
      </c>
      <c r="H19" s="938" t="s">
        <v>1481</v>
      </c>
      <c r="I19" s="935">
        <v>2</v>
      </c>
      <c r="J19" s="938" t="s">
        <v>819</v>
      </c>
      <c r="K19" s="938" t="s">
        <v>819</v>
      </c>
      <c r="L19" s="935">
        <v>1</v>
      </c>
      <c r="M19" s="938" t="s">
        <v>819</v>
      </c>
      <c r="N19" s="938" t="s">
        <v>819</v>
      </c>
      <c r="O19" s="935">
        <v>16</v>
      </c>
      <c r="P19" s="938">
        <v>1</v>
      </c>
      <c r="Q19" s="935">
        <v>15</v>
      </c>
      <c r="R19" s="938" t="s">
        <v>819</v>
      </c>
      <c r="S19" s="938" t="s">
        <v>819</v>
      </c>
      <c r="T19" s="940" t="s">
        <v>819</v>
      </c>
    </row>
    <row r="20" spans="1:20" ht="13.5" customHeight="1">
      <c r="A20" s="911"/>
      <c r="B20" s="937" t="s">
        <v>756</v>
      </c>
      <c r="C20" s="939" t="s">
        <v>819</v>
      </c>
      <c r="D20" s="938" t="s">
        <v>819</v>
      </c>
      <c r="E20" s="938">
        <v>7</v>
      </c>
      <c r="F20" s="938" t="s">
        <v>819</v>
      </c>
      <c r="G20" s="938" t="s">
        <v>1481</v>
      </c>
      <c r="H20" s="938" t="s">
        <v>819</v>
      </c>
      <c r="I20" s="935">
        <v>3</v>
      </c>
      <c r="J20" s="938" t="s">
        <v>819</v>
      </c>
      <c r="K20" s="938" t="s">
        <v>819</v>
      </c>
      <c r="L20" s="938" t="s">
        <v>819</v>
      </c>
      <c r="M20" s="938" t="s">
        <v>819</v>
      </c>
      <c r="N20" s="938" t="s">
        <v>819</v>
      </c>
      <c r="O20" s="935">
        <v>10</v>
      </c>
      <c r="P20" s="938" t="s">
        <v>819</v>
      </c>
      <c r="Q20" s="935">
        <v>10</v>
      </c>
      <c r="R20" s="938" t="s">
        <v>819</v>
      </c>
      <c r="S20" s="938" t="s">
        <v>819</v>
      </c>
      <c r="T20" s="940" t="s">
        <v>819</v>
      </c>
    </row>
    <row r="21" spans="1:20" ht="13.5" customHeight="1">
      <c r="A21" s="911"/>
      <c r="B21" s="937" t="s">
        <v>757</v>
      </c>
      <c r="C21" s="939" t="s">
        <v>819</v>
      </c>
      <c r="D21" s="938" t="s">
        <v>819</v>
      </c>
      <c r="E21" s="938">
        <v>3</v>
      </c>
      <c r="F21" s="938" t="s">
        <v>819</v>
      </c>
      <c r="G21" s="938" t="s">
        <v>1481</v>
      </c>
      <c r="H21" s="938" t="s">
        <v>819</v>
      </c>
      <c r="I21" s="935">
        <v>1</v>
      </c>
      <c r="J21" s="938" t="s">
        <v>819</v>
      </c>
      <c r="K21" s="938" t="s">
        <v>819</v>
      </c>
      <c r="L21" s="938" t="s">
        <v>819</v>
      </c>
      <c r="M21" s="938" t="s">
        <v>819</v>
      </c>
      <c r="N21" s="938" t="s">
        <v>819</v>
      </c>
      <c r="O21" s="935">
        <v>7</v>
      </c>
      <c r="P21" s="938" t="s">
        <v>819</v>
      </c>
      <c r="Q21" s="935">
        <v>8</v>
      </c>
      <c r="R21" s="938" t="s">
        <v>819</v>
      </c>
      <c r="S21" s="938" t="s">
        <v>819</v>
      </c>
      <c r="T21" s="940" t="s">
        <v>819</v>
      </c>
    </row>
    <row r="22" spans="1:20" ht="13.5" customHeight="1">
      <c r="A22" s="911"/>
      <c r="B22" s="937" t="s">
        <v>758</v>
      </c>
      <c r="C22" s="939" t="s">
        <v>819</v>
      </c>
      <c r="D22" s="938" t="s">
        <v>819</v>
      </c>
      <c r="E22" s="938">
        <v>7</v>
      </c>
      <c r="F22" s="938" t="s">
        <v>819</v>
      </c>
      <c r="G22" s="935">
        <v>1</v>
      </c>
      <c r="H22" s="938" t="s">
        <v>819</v>
      </c>
      <c r="I22" s="935">
        <v>3</v>
      </c>
      <c r="J22" s="938" t="s">
        <v>819</v>
      </c>
      <c r="K22" s="938" t="s">
        <v>819</v>
      </c>
      <c r="L22" s="935">
        <v>1</v>
      </c>
      <c r="M22" s="938" t="s">
        <v>819</v>
      </c>
      <c r="N22" s="938">
        <v>1</v>
      </c>
      <c r="O22" s="935">
        <v>11</v>
      </c>
      <c r="P22" s="938" t="s">
        <v>819</v>
      </c>
      <c r="Q22" s="935">
        <v>9</v>
      </c>
      <c r="R22" s="938" t="s">
        <v>819</v>
      </c>
      <c r="S22" s="938" t="s">
        <v>819</v>
      </c>
      <c r="T22" s="940" t="s">
        <v>819</v>
      </c>
    </row>
    <row r="23" spans="1:20" ht="7.5" customHeight="1">
      <c r="A23" s="911"/>
      <c r="B23" s="937"/>
      <c r="C23" s="939"/>
      <c r="D23" s="938"/>
      <c r="E23" s="938"/>
      <c r="F23" s="938"/>
      <c r="G23" s="935"/>
      <c r="H23" s="935"/>
      <c r="I23" s="935"/>
      <c r="J23" s="935"/>
      <c r="K23" s="938"/>
      <c r="L23" s="935"/>
      <c r="M23" s="938"/>
      <c r="N23" s="935"/>
      <c r="O23" s="935"/>
      <c r="P23" s="935"/>
      <c r="Q23" s="935"/>
      <c r="R23" s="935"/>
      <c r="S23" s="938"/>
      <c r="T23" s="940" t="s">
        <v>819</v>
      </c>
    </row>
    <row r="24" spans="1:20" ht="13.5" customHeight="1">
      <c r="A24" s="911"/>
      <c r="B24" s="937" t="s">
        <v>67</v>
      </c>
      <c r="C24" s="939" t="s">
        <v>819</v>
      </c>
      <c r="D24" s="938" t="s">
        <v>819</v>
      </c>
      <c r="E24" s="938">
        <v>5</v>
      </c>
      <c r="F24" s="938" t="s">
        <v>819</v>
      </c>
      <c r="G24" s="938" t="s">
        <v>819</v>
      </c>
      <c r="H24" s="938" t="s">
        <v>819</v>
      </c>
      <c r="I24" s="938" t="s">
        <v>819</v>
      </c>
      <c r="J24" s="938" t="s">
        <v>819</v>
      </c>
      <c r="K24" s="938" t="s">
        <v>819</v>
      </c>
      <c r="L24" s="938" t="s">
        <v>819</v>
      </c>
      <c r="M24" s="938" t="s">
        <v>819</v>
      </c>
      <c r="N24" s="938" t="s">
        <v>819</v>
      </c>
      <c r="O24" s="935">
        <v>9</v>
      </c>
      <c r="P24" s="938" t="s">
        <v>819</v>
      </c>
      <c r="Q24" s="935">
        <v>6</v>
      </c>
      <c r="R24" s="938" t="s">
        <v>819</v>
      </c>
      <c r="S24" s="938" t="s">
        <v>819</v>
      </c>
      <c r="T24" s="940" t="s">
        <v>819</v>
      </c>
    </row>
    <row r="25" spans="1:20" ht="13.5" customHeight="1">
      <c r="A25" s="911"/>
      <c r="B25" s="937" t="s">
        <v>68</v>
      </c>
      <c r="C25" s="939" t="s">
        <v>819</v>
      </c>
      <c r="D25" s="938" t="s">
        <v>819</v>
      </c>
      <c r="E25" s="938">
        <v>12</v>
      </c>
      <c r="F25" s="938" t="s">
        <v>819</v>
      </c>
      <c r="G25" s="938">
        <v>1</v>
      </c>
      <c r="H25" s="938" t="s">
        <v>819</v>
      </c>
      <c r="I25" s="935">
        <v>3</v>
      </c>
      <c r="J25" s="938" t="s">
        <v>819</v>
      </c>
      <c r="K25" s="938" t="s">
        <v>819</v>
      </c>
      <c r="L25" s="938" t="s">
        <v>819</v>
      </c>
      <c r="M25" s="938" t="s">
        <v>819</v>
      </c>
      <c r="N25" s="938" t="s">
        <v>819</v>
      </c>
      <c r="O25" s="935">
        <v>13</v>
      </c>
      <c r="P25" s="938" t="s">
        <v>819</v>
      </c>
      <c r="Q25" s="935">
        <v>20</v>
      </c>
      <c r="R25" s="938" t="s">
        <v>819</v>
      </c>
      <c r="S25" s="938" t="s">
        <v>819</v>
      </c>
      <c r="T25" s="940" t="s">
        <v>819</v>
      </c>
    </row>
    <row r="26" spans="1:20" ht="13.5" customHeight="1">
      <c r="A26" s="911"/>
      <c r="B26" s="937" t="s">
        <v>69</v>
      </c>
      <c r="C26" s="939" t="s">
        <v>819</v>
      </c>
      <c r="D26" s="938" t="s">
        <v>819</v>
      </c>
      <c r="E26" s="938">
        <v>1</v>
      </c>
      <c r="F26" s="938" t="s">
        <v>819</v>
      </c>
      <c r="G26" s="938">
        <v>1</v>
      </c>
      <c r="H26" s="938" t="s">
        <v>819</v>
      </c>
      <c r="I26" s="935">
        <v>1</v>
      </c>
      <c r="J26" s="938" t="s">
        <v>819</v>
      </c>
      <c r="K26" s="938" t="s">
        <v>819</v>
      </c>
      <c r="L26" s="938" t="s">
        <v>819</v>
      </c>
      <c r="M26" s="938" t="s">
        <v>819</v>
      </c>
      <c r="N26" s="938" t="s">
        <v>819</v>
      </c>
      <c r="O26" s="935">
        <v>5</v>
      </c>
      <c r="P26" s="938" t="s">
        <v>819</v>
      </c>
      <c r="Q26" s="935">
        <v>4</v>
      </c>
      <c r="R26" s="938" t="s">
        <v>819</v>
      </c>
      <c r="S26" s="938" t="s">
        <v>819</v>
      </c>
      <c r="T26" s="940" t="s">
        <v>819</v>
      </c>
    </row>
    <row r="27" spans="1:20" ht="13.5" customHeight="1">
      <c r="A27" s="911"/>
      <c r="B27" s="937" t="s">
        <v>70</v>
      </c>
      <c r="C27" s="939" t="s">
        <v>819</v>
      </c>
      <c r="D27" s="938" t="s">
        <v>819</v>
      </c>
      <c r="E27" s="938">
        <v>7</v>
      </c>
      <c r="F27" s="938" t="s">
        <v>819</v>
      </c>
      <c r="G27" s="938">
        <v>2</v>
      </c>
      <c r="H27" s="938" t="s">
        <v>819</v>
      </c>
      <c r="I27" s="938" t="s">
        <v>819</v>
      </c>
      <c r="J27" s="938" t="s">
        <v>819</v>
      </c>
      <c r="K27" s="938" t="s">
        <v>819</v>
      </c>
      <c r="L27" s="938" t="s">
        <v>819</v>
      </c>
      <c r="M27" s="938" t="s">
        <v>819</v>
      </c>
      <c r="N27" s="938" t="s">
        <v>819</v>
      </c>
      <c r="O27" s="935">
        <v>17</v>
      </c>
      <c r="P27" s="938" t="s">
        <v>819</v>
      </c>
      <c r="Q27" s="935">
        <v>28</v>
      </c>
      <c r="R27" s="938" t="s">
        <v>819</v>
      </c>
      <c r="S27" s="938" t="s">
        <v>819</v>
      </c>
      <c r="T27" s="940" t="s">
        <v>819</v>
      </c>
    </row>
    <row r="28" spans="1:20" ht="13.5" customHeight="1">
      <c r="A28" s="911"/>
      <c r="B28" s="937" t="s">
        <v>71</v>
      </c>
      <c r="C28" s="939" t="s">
        <v>819</v>
      </c>
      <c r="D28" s="938" t="s">
        <v>819</v>
      </c>
      <c r="E28" s="938">
        <v>4</v>
      </c>
      <c r="F28" s="938" t="s">
        <v>819</v>
      </c>
      <c r="G28" s="938">
        <v>2</v>
      </c>
      <c r="H28" s="935">
        <v>1</v>
      </c>
      <c r="I28" s="935">
        <f>3-1</f>
        <v>2</v>
      </c>
      <c r="J28" s="938" t="s">
        <v>819</v>
      </c>
      <c r="K28" s="938" t="s">
        <v>819</v>
      </c>
      <c r="L28" s="938" t="s">
        <v>819</v>
      </c>
      <c r="M28" s="938" t="s">
        <v>819</v>
      </c>
      <c r="N28" s="938" t="s">
        <v>819</v>
      </c>
      <c r="O28" s="935">
        <v>15</v>
      </c>
      <c r="P28" s="938" t="s">
        <v>819</v>
      </c>
      <c r="Q28" s="935">
        <v>19</v>
      </c>
      <c r="R28" s="938" t="s">
        <v>819</v>
      </c>
      <c r="S28" s="938" t="s">
        <v>819</v>
      </c>
      <c r="T28" s="940" t="s">
        <v>819</v>
      </c>
    </row>
    <row r="29" spans="1:20" ht="13.5" customHeight="1">
      <c r="A29" s="911"/>
      <c r="B29" s="937" t="s">
        <v>72</v>
      </c>
      <c r="C29" s="939" t="s">
        <v>819</v>
      </c>
      <c r="D29" s="938" t="s">
        <v>819</v>
      </c>
      <c r="E29" s="938">
        <v>4</v>
      </c>
      <c r="F29" s="938" t="s">
        <v>819</v>
      </c>
      <c r="G29" s="938" t="s">
        <v>819</v>
      </c>
      <c r="H29" s="938" t="s">
        <v>819</v>
      </c>
      <c r="I29" s="935">
        <v>3</v>
      </c>
      <c r="J29" s="938" t="s">
        <v>819</v>
      </c>
      <c r="K29" s="938" t="s">
        <v>819</v>
      </c>
      <c r="L29" s="935">
        <v>1</v>
      </c>
      <c r="M29" s="938" t="s">
        <v>819</v>
      </c>
      <c r="N29" s="938" t="s">
        <v>819</v>
      </c>
      <c r="O29" s="935">
        <v>16</v>
      </c>
      <c r="P29" s="938" t="s">
        <v>819</v>
      </c>
      <c r="Q29" s="935">
        <v>21</v>
      </c>
      <c r="R29" s="938" t="s">
        <v>819</v>
      </c>
      <c r="S29" s="938" t="s">
        <v>819</v>
      </c>
      <c r="T29" s="940" t="s">
        <v>819</v>
      </c>
    </row>
    <row r="30" spans="1:20" ht="13.5" customHeight="1">
      <c r="A30" s="911"/>
      <c r="B30" s="937" t="s">
        <v>73</v>
      </c>
      <c r="C30" s="939" t="s">
        <v>819</v>
      </c>
      <c r="D30" s="938" t="s">
        <v>819</v>
      </c>
      <c r="E30" s="938">
        <v>8</v>
      </c>
      <c r="F30" s="938" t="s">
        <v>819</v>
      </c>
      <c r="G30" s="938">
        <v>1</v>
      </c>
      <c r="H30" s="935">
        <v>1</v>
      </c>
      <c r="I30" s="938" t="s">
        <v>819</v>
      </c>
      <c r="J30" s="938" t="s">
        <v>819</v>
      </c>
      <c r="K30" s="938" t="s">
        <v>819</v>
      </c>
      <c r="L30" s="938" t="s">
        <v>819</v>
      </c>
      <c r="M30" s="938" t="s">
        <v>819</v>
      </c>
      <c r="N30" s="938" t="s">
        <v>819</v>
      </c>
      <c r="O30" s="935">
        <v>29</v>
      </c>
      <c r="P30" s="938" t="s">
        <v>819</v>
      </c>
      <c r="Q30" s="935">
        <v>31</v>
      </c>
      <c r="R30" s="938" t="s">
        <v>819</v>
      </c>
      <c r="S30" s="938" t="s">
        <v>819</v>
      </c>
      <c r="T30" s="940" t="s">
        <v>819</v>
      </c>
    </row>
    <row r="31" spans="1:20" ht="13.5" customHeight="1">
      <c r="A31" s="911"/>
      <c r="B31" s="937" t="s">
        <v>74</v>
      </c>
      <c r="C31" s="939" t="s">
        <v>819</v>
      </c>
      <c r="D31" s="938" t="s">
        <v>819</v>
      </c>
      <c r="E31" s="938">
        <v>4</v>
      </c>
      <c r="F31" s="938" t="s">
        <v>819</v>
      </c>
      <c r="G31" s="938">
        <v>1</v>
      </c>
      <c r="H31" s="938" t="s">
        <v>819</v>
      </c>
      <c r="I31" s="938" t="s">
        <v>819</v>
      </c>
      <c r="J31" s="938" t="s">
        <v>819</v>
      </c>
      <c r="K31" s="938" t="s">
        <v>819</v>
      </c>
      <c r="L31" s="938" t="s">
        <v>819</v>
      </c>
      <c r="M31" s="938" t="s">
        <v>819</v>
      </c>
      <c r="N31" s="938" t="s">
        <v>819</v>
      </c>
      <c r="O31" s="935">
        <v>11</v>
      </c>
      <c r="P31" s="935">
        <v>2</v>
      </c>
      <c r="Q31" s="935">
        <v>13</v>
      </c>
      <c r="R31" s="938" t="s">
        <v>819</v>
      </c>
      <c r="S31" s="938" t="s">
        <v>819</v>
      </c>
      <c r="T31" s="940" t="s">
        <v>819</v>
      </c>
    </row>
    <row r="32" spans="1:20" ht="13.5" customHeight="1" thickBot="1">
      <c r="A32" s="911"/>
      <c r="B32" s="941" t="s">
        <v>75</v>
      </c>
      <c r="C32" s="942" t="s">
        <v>819</v>
      </c>
      <c r="D32" s="943" t="s">
        <v>819</v>
      </c>
      <c r="E32" s="943">
        <v>7</v>
      </c>
      <c r="F32" s="943" t="s">
        <v>819</v>
      </c>
      <c r="G32" s="943" t="s">
        <v>819</v>
      </c>
      <c r="H32" s="943" t="s">
        <v>819</v>
      </c>
      <c r="I32" s="944">
        <v>1</v>
      </c>
      <c r="J32" s="943" t="s">
        <v>819</v>
      </c>
      <c r="K32" s="943" t="s">
        <v>819</v>
      </c>
      <c r="L32" s="943" t="s">
        <v>819</v>
      </c>
      <c r="M32" s="943" t="s">
        <v>819</v>
      </c>
      <c r="N32" s="943" t="s">
        <v>819</v>
      </c>
      <c r="O32" s="944">
        <v>15</v>
      </c>
      <c r="P32" s="944">
        <v>1</v>
      </c>
      <c r="Q32" s="944">
        <v>23</v>
      </c>
      <c r="R32" s="943" t="s">
        <v>819</v>
      </c>
      <c r="S32" s="943" t="s">
        <v>819</v>
      </c>
      <c r="T32" s="945" t="s">
        <v>819</v>
      </c>
    </row>
    <row r="33" ht="12">
      <c r="B33" s="907" t="s">
        <v>89</v>
      </c>
    </row>
    <row r="34" ht="12">
      <c r="B34" s="907" t="s">
        <v>90</v>
      </c>
    </row>
    <row r="35" ht="12">
      <c r="B35" s="907" t="s">
        <v>91</v>
      </c>
    </row>
    <row r="36" ht="12">
      <c r="B36" s="907" t="s">
        <v>92</v>
      </c>
    </row>
  </sheetData>
  <mergeCells count="10">
    <mergeCell ref="T4:T6"/>
    <mergeCell ref="B5:B6"/>
    <mergeCell ref="D5:E6"/>
    <mergeCell ref="F5:G6"/>
    <mergeCell ref="H5:I6"/>
    <mergeCell ref="K5:L6"/>
    <mergeCell ref="M5:M7"/>
    <mergeCell ref="Q5:Q6"/>
    <mergeCell ref="J5:J7"/>
    <mergeCell ref="N5:N7"/>
  </mergeCells>
  <printOptions/>
  <pageMargins left="0.75" right="0.75" top="1" bottom="1" header="0.512" footer="0.512"/>
  <pageSetup orientation="portrait" paperSize="9"/>
</worksheet>
</file>

<file path=xl/worksheets/sheet29.xml><?xml version="1.0" encoding="utf-8"?>
<worksheet xmlns="http://schemas.openxmlformats.org/spreadsheetml/2006/main" xmlns:r="http://schemas.openxmlformats.org/officeDocument/2006/relationships">
  <dimension ref="A2:M28"/>
  <sheetViews>
    <sheetView workbookViewId="0" topLeftCell="A1">
      <selection activeCell="A1" sqref="A1"/>
    </sheetView>
  </sheetViews>
  <sheetFormatPr defaultColWidth="9.00390625" defaultRowHeight="15" customHeight="1"/>
  <cols>
    <col min="1" max="1" width="2.625" style="41" customWidth="1"/>
    <col min="2" max="2" width="2.125" style="41" customWidth="1"/>
    <col min="3" max="3" width="2.25390625" style="41" customWidth="1"/>
    <col min="4" max="4" width="22.25390625" style="41" customWidth="1"/>
    <col min="5" max="7" width="9.625" style="41" customWidth="1"/>
    <col min="8" max="8" width="2.625" style="41" customWidth="1"/>
    <col min="9" max="9" width="3.125" style="41" customWidth="1"/>
    <col min="10" max="10" width="21.125" style="41" customWidth="1"/>
    <col min="11" max="13" width="9.625" style="41" customWidth="1"/>
    <col min="14" max="14" width="9.00390625" style="41" customWidth="1"/>
    <col min="15" max="15" width="17.25390625" style="41" customWidth="1"/>
    <col min="16" max="16384" width="9.00390625" style="41" customWidth="1"/>
  </cols>
  <sheetData>
    <row r="1" ht="12" customHeight="1"/>
    <row r="2" spans="2:10" ht="15" customHeight="1">
      <c r="B2" s="42" t="s">
        <v>137</v>
      </c>
      <c r="C2" s="42"/>
      <c r="J2" s="946" t="s">
        <v>94</v>
      </c>
    </row>
    <row r="3" spans="4:13" ht="15" customHeight="1" thickBot="1">
      <c r="D3" s="46"/>
      <c r="E3" s="46"/>
      <c r="F3" s="46"/>
      <c r="G3" s="46"/>
      <c r="M3" s="67" t="s">
        <v>95</v>
      </c>
    </row>
    <row r="4" spans="1:13" ht="15" customHeight="1" thickTop="1">
      <c r="A4" s="59"/>
      <c r="B4" s="1485" t="s">
        <v>96</v>
      </c>
      <c r="C4" s="1486"/>
      <c r="D4" s="1487"/>
      <c r="E4" s="947" t="s">
        <v>97</v>
      </c>
      <c r="F4" s="947">
        <v>6</v>
      </c>
      <c r="G4" s="947">
        <v>7</v>
      </c>
      <c r="H4" s="1485" t="s">
        <v>96</v>
      </c>
      <c r="I4" s="1486"/>
      <c r="J4" s="1487"/>
      <c r="K4" s="947" t="s">
        <v>97</v>
      </c>
      <c r="L4" s="947">
        <v>6</v>
      </c>
      <c r="M4" s="48">
        <v>7</v>
      </c>
    </row>
    <row r="5" spans="1:13" s="157" customFormat="1" ht="15" customHeight="1">
      <c r="A5" s="632"/>
      <c r="B5" s="1488" t="s">
        <v>822</v>
      </c>
      <c r="C5" s="1489"/>
      <c r="D5" s="1490"/>
      <c r="E5" s="111">
        <v>1717011</v>
      </c>
      <c r="F5" s="111">
        <v>1789350</v>
      </c>
      <c r="G5" s="111">
        <v>1890690</v>
      </c>
      <c r="H5" s="73"/>
      <c r="I5" s="1350" t="s">
        <v>98</v>
      </c>
      <c r="J5" s="1484"/>
      <c r="K5" s="948">
        <v>13465</v>
      </c>
      <c r="L5" s="948">
        <v>13793</v>
      </c>
      <c r="M5" s="949">
        <v>14321</v>
      </c>
    </row>
    <row r="6" spans="1:13" s="157" customFormat="1" ht="15" customHeight="1">
      <c r="A6" s="632"/>
      <c r="B6" s="73"/>
      <c r="C6" s="950"/>
      <c r="D6" s="74"/>
      <c r="E6" s="111"/>
      <c r="F6" s="111"/>
      <c r="G6" s="111"/>
      <c r="H6" s="951"/>
      <c r="I6" s="1350" t="s">
        <v>99</v>
      </c>
      <c r="J6" s="1484"/>
      <c r="K6" s="948">
        <v>859</v>
      </c>
      <c r="L6" s="948">
        <v>794</v>
      </c>
      <c r="M6" s="949">
        <v>743</v>
      </c>
    </row>
    <row r="7" spans="1:13" ht="15" customHeight="1">
      <c r="A7" s="59"/>
      <c r="B7" s="951"/>
      <c r="C7" s="1350" t="s">
        <v>100</v>
      </c>
      <c r="D7" s="1484"/>
      <c r="E7" s="85">
        <v>368416</v>
      </c>
      <c r="F7" s="85">
        <v>366283</v>
      </c>
      <c r="G7" s="85">
        <v>359761</v>
      </c>
      <c r="H7" s="951"/>
      <c r="I7" s="1350" t="s">
        <v>101</v>
      </c>
      <c r="J7" s="1484"/>
      <c r="K7" s="948">
        <v>1542</v>
      </c>
      <c r="L7" s="948">
        <v>1473</v>
      </c>
      <c r="M7" s="949">
        <v>1461</v>
      </c>
    </row>
    <row r="8" spans="1:13" ht="15" customHeight="1">
      <c r="A8" s="59"/>
      <c r="B8" s="951"/>
      <c r="C8" s="66"/>
      <c r="D8" s="952" t="s">
        <v>1789</v>
      </c>
      <c r="E8" s="85">
        <v>44234</v>
      </c>
      <c r="F8" s="85">
        <v>42482</v>
      </c>
      <c r="G8" s="85">
        <v>43577</v>
      </c>
      <c r="H8" s="953"/>
      <c r="I8" s="1350" t="s">
        <v>102</v>
      </c>
      <c r="J8" s="1484"/>
      <c r="K8" s="948">
        <v>2628</v>
      </c>
      <c r="L8" s="948">
        <v>2707</v>
      </c>
      <c r="M8" s="949">
        <v>2729</v>
      </c>
    </row>
    <row r="9" spans="1:13" ht="15" customHeight="1">
      <c r="A9" s="59"/>
      <c r="B9" s="954"/>
      <c r="C9" s="954"/>
      <c r="D9" s="952" t="s">
        <v>103</v>
      </c>
      <c r="E9" s="85">
        <v>39302</v>
      </c>
      <c r="F9" s="85">
        <v>36523</v>
      </c>
      <c r="G9" s="85">
        <v>34164</v>
      </c>
      <c r="H9" s="955"/>
      <c r="I9" s="1350" t="s">
        <v>104</v>
      </c>
      <c r="J9" s="1484"/>
      <c r="K9" s="948">
        <v>176614</v>
      </c>
      <c r="L9" s="948">
        <v>193535</v>
      </c>
      <c r="M9" s="949">
        <v>190103</v>
      </c>
    </row>
    <row r="10" spans="1:13" ht="15" customHeight="1">
      <c r="A10" s="59"/>
      <c r="B10" s="956"/>
      <c r="C10" s="956"/>
      <c r="D10" s="952" t="s">
        <v>105</v>
      </c>
      <c r="E10" s="85">
        <v>28875</v>
      </c>
      <c r="F10" s="85">
        <v>28970</v>
      </c>
      <c r="G10" s="85">
        <v>30485</v>
      </c>
      <c r="H10" s="955"/>
      <c r="I10" s="1350" t="s">
        <v>106</v>
      </c>
      <c r="J10" s="1484"/>
      <c r="K10" s="948">
        <v>299292</v>
      </c>
      <c r="L10" s="948">
        <v>312744</v>
      </c>
      <c r="M10" s="949">
        <v>318884</v>
      </c>
    </row>
    <row r="11" spans="1:13" ht="15" customHeight="1">
      <c r="A11" s="59"/>
      <c r="B11" s="956"/>
      <c r="C11" s="956"/>
      <c r="D11" s="952" t="s">
        <v>107</v>
      </c>
      <c r="E11" s="85">
        <v>3864</v>
      </c>
      <c r="F11" s="85">
        <v>4274</v>
      </c>
      <c r="G11" s="85">
        <v>4501</v>
      </c>
      <c r="H11" s="955"/>
      <c r="J11" s="952" t="s">
        <v>108</v>
      </c>
      <c r="K11" s="948">
        <v>118556</v>
      </c>
      <c r="L11" s="948">
        <v>124131</v>
      </c>
      <c r="M11" s="949">
        <v>119500</v>
      </c>
    </row>
    <row r="12" spans="1:13" ht="15" customHeight="1">
      <c r="A12" s="59"/>
      <c r="B12" s="956"/>
      <c r="C12" s="956"/>
      <c r="D12" s="952" t="s">
        <v>109</v>
      </c>
      <c r="E12" s="85">
        <v>11356</v>
      </c>
      <c r="F12" s="85">
        <v>11718</v>
      </c>
      <c r="G12" s="85">
        <v>11302</v>
      </c>
      <c r="H12" s="955"/>
      <c r="J12" s="952" t="s">
        <v>110</v>
      </c>
      <c r="K12" s="948">
        <v>161530</v>
      </c>
      <c r="L12" s="948">
        <v>169046</v>
      </c>
      <c r="M12" s="949">
        <v>180053</v>
      </c>
    </row>
    <row r="13" spans="1:13" ht="15" customHeight="1">
      <c r="A13" s="59"/>
      <c r="B13" s="956"/>
      <c r="C13" s="956"/>
      <c r="D13" s="952" t="s">
        <v>111</v>
      </c>
      <c r="E13" s="85">
        <v>10033</v>
      </c>
      <c r="F13" s="85">
        <v>11665</v>
      </c>
      <c r="G13" s="85">
        <v>10646</v>
      </c>
      <c r="H13" s="955"/>
      <c r="I13" s="956"/>
      <c r="J13" s="952" t="s">
        <v>112</v>
      </c>
      <c r="K13" s="948">
        <v>19200</v>
      </c>
      <c r="L13" s="948">
        <v>19561</v>
      </c>
      <c r="M13" s="949">
        <v>19325</v>
      </c>
    </row>
    <row r="14" spans="1:13" ht="15" customHeight="1">
      <c r="A14" s="59"/>
      <c r="B14" s="956"/>
      <c r="C14" s="956"/>
      <c r="D14" s="952" t="s">
        <v>113</v>
      </c>
      <c r="E14" s="85">
        <v>118</v>
      </c>
      <c r="F14" s="85">
        <v>143</v>
      </c>
      <c r="G14" s="85">
        <v>184</v>
      </c>
      <c r="H14" s="955"/>
      <c r="I14" s="1350" t="s">
        <v>114</v>
      </c>
      <c r="J14" s="1484"/>
      <c r="K14" s="948">
        <v>31649</v>
      </c>
      <c r="L14" s="948">
        <v>30727</v>
      </c>
      <c r="M14" s="949">
        <v>34663</v>
      </c>
    </row>
    <row r="15" spans="1:13" ht="15" customHeight="1">
      <c r="A15" s="59"/>
      <c r="B15" s="956"/>
      <c r="C15" s="956"/>
      <c r="D15" s="952" t="s">
        <v>115</v>
      </c>
      <c r="E15" s="85">
        <v>22151</v>
      </c>
      <c r="F15" s="85">
        <v>28028</v>
      </c>
      <c r="G15" s="85">
        <v>26697</v>
      </c>
      <c r="H15" s="955"/>
      <c r="I15" s="1350" t="s">
        <v>116</v>
      </c>
      <c r="J15" s="1484"/>
      <c r="K15" s="948">
        <v>76859</v>
      </c>
      <c r="L15" s="948">
        <v>90383</v>
      </c>
      <c r="M15" s="949">
        <v>103728</v>
      </c>
    </row>
    <row r="16" spans="1:13" ht="15" customHeight="1">
      <c r="A16" s="59"/>
      <c r="B16" s="956"/>
      <c r="C16" s="956"/>
      <c r="D16" s="952" t="s">
        <v>117</v>
      </c>
      <c r="E16" s="85">
        <v>12374</v>
      </c>
      <c r="F16" s="85">
        <v>12692</v>
      </c>
      <c r="G16" s="85">
        <v>8451</v>
      </c>
      <c r="H16" s="955"/>
      <c r="I16" s="1350" t="s">
        <v>118</v>
      </c>
      <c r="J16" s="1484"/>
      <c r="K16" s="948">
        <v>30263</v>
      </c>
      <c r="L16" s="948">
        <v>30727</v>
      </c>
      <c r="M16" s="949">
        <v>33381</v>
      </c>
    </row>
    <row r="17" spans="1:13" ht="15" customHeight="1">
      <c r="A17" s="59"/>
      <c r="B17" s="956"/>
      <c r="C17" s="956"/>
      <c r="D17" s="952" t="s">
        <v>119</v>
      </c>
      <c r="E17" s="85">
        <v>7817</v>
      </c>
      <c r="F17" s="85">
        <v>8253</v>
      </c>
      <c r="G17" s="85">
        <v>9665</v>
      </c>
      <c r="H17" s="955"/>
      <c r="I17" s="1350" t="s">
        <v>120</v>
      </c>
      <c r="J17" s="1484"/>
      <c r="K17" s="948">
        <v>13105</v>
      </c>
      <c r="L17" s="948">
        <v>13490</v>
      </c>
      <c r="M17" s="949">
        <v>16359</v>
      </c>
    </row>
    <row r="18" spans="1:13" ht="15" customHeight="1">
      <c r="A18" s="59"/>
      <c r="B18" s="956"/>
      <c r="C18" s="956"/>
      <c r="D18" s="952" t="s">
        <v>121</v>
      </c>
      <c r="E18" s="85">
        <v>23402</v>
      </c>
      <c r="F18" s="85">
        <v>22220</v>
      </c>
      <c r="G18" s="85">
        <v>24088</v>
      </c>
      <c r="H18" s="955"/>
      <c r="I18" s="1350" t="s">
        <v>122</v>
      </c>
      <c r="J18" s="1484"/>
      <c r="K18" s="948">
        <v>260172</v>
      </c>
      <c r="L18" s="948">
        <v>276299</v>
      </c>
      <c r="M18" s="949">
        <v>297224</v>
      </c>
    </row>
    <row r="19" spans="1:13" ht="15" customHeight="1">
      <c r="A19" s="59"/>
      <c r="B19" s="956"/>
      <c r="C19" s="956"/>
      <c r="D19" s="952" t="s">
        <v>123</v>
      </c>
      <c r="E19" s="85">
        <v>26771</v>
      </c>
      <c r="F19" s="85">
        <v>27097</v>
      </c>
      <c r="G19" s="85">
        <v>29518</v>
      </c>
      <c r="H19" s="955"/>
      <c r="I19" s="1350" t="s">
        <v>124</v>
      </c>
      <c r="J19" s="1484"/>
      <c r="K19" s="948">
        <v>74603</v>
      </c>
      <c r="L19" s="948">
        <v>88003</v>
      </c>
      <c r="M19" s="949">
        <v>100336</v>
      </c>
    </row>
    <row r="20" spans="1:13" ht="15" customHeight="1">
      <c r="A20" s="59"/>
      <c r="B20" s="956"/>
      <c r="C20" s="956"/>
      <c r="D20" s="952" t="s">
        <v>125</v>
      </c>
      <c r="E20" s="85">
        <v>65740</v>
      </c>
      <c r="F20" s="85">
        <v>62010</v>
      </c>
      <c r="G20" s="85">
        <v>59604</v>
      </c>
      <c r="H20" s="955"/>
      <c r="I20" s="1482" t="s">
        <v>126</v>
      </c>
      <c r="J20" s="1483"/>
      <c r="K20" s="948">
        <v>366365</v>
      </c>
      <c r="L20" s="948">
        <v>367164</v>
      </c>
      <c r="M20" s="949">
        <v>415762</v>
      </c>
    </row>
    <row r="21" spans="1:13" ht="15" customHeight="1">
      <c r="A21" s="59"/>
      <c r="B21" s="956"/>
      <c r="C21" s="956"/>
      <c r="D21" s="952" t="s">
        <v>127</v>
      </c>
      <c r="E21" s="85">
        <v>17336</v>
      </c>
      <c r="F21" s="85">
        <v>16339</v>
      </c>
      <c r="G21" s="85">
        <v>12647</v>
      </c>
      <c r="H21" s="955"/>
      <c r="I21" s="956" t="s">
        <v>128</v>
      </c>
      <c r="J21" s="952"/>
      <c r="K21" s="948"/>
      <c r="L21" s="948"/>
      <c r="M21" s="949"/>
    </row>
    <row r="22" spans="1:13" ht="15" customHeight="1">
      <c r="A22" s="59"/>
      <c r="B22" s="956"/>
      <c r="C22" s="956"/>
      <c r="D22" s="952" t="s">
        <v>129</v>
      </c>
      <c r="E22" s="85">
        <v>19046</v>
      </c>
      <c r="F22" s="85">
        <v>17831</v>
      </c>
      <c r="G22" s="85">
        <v>21005</v>
      </c>
      <c r="H22" s="955" t="s">
        <v>130</v>
      </c>
      <c r="I22" s="956"/>
      <c r="J22" s="952"/>
      <c r="K22" s="948">
        <v>1146</v>
      </c>
      <c r="L22" s="948">
        <v>1194</v>
      </c>
      <c r="M22" s="949">
        <v>1207</v>
      </c>
    </row>
    <row r="23" spans="1:13" ht="15" customHeight="1" thickBot="1">
      <c r="A23" s="59"/>
      <c r="B23" s="958"/>
      <c r="C23" s="959"/>
      <c r="D23" s="960" t="s">
        <v>131</v>
      </c>
      <c r="E23" s="88">
        <v>35965</v>
      </c>
      <c r="F23" s="88">
        <v>36009</v>
      </c>
      <c r="G23" s="88">
        <v>33198</v>
      </c>
      <c r="H23" s="635"/>
      <c r="I23" s="638"/>
      <c r="J23" s="638"/>
      <c r="K23" s="168"/>
      <c r="L23" s="168"/>
      <c r="M23" s="168"/>
    </row>
    <row r="24" ht="15" customHeight="1">
      <c r="B24" s="41" t="s">
        <v>132</v>
      </c>
    </row>
    <row r="25" ht="15" customHeight="1">
      <c r="B25" s="41" t="s">
        <v>133</v>
      </c>
    </row>
    <row r="26" ht="15" customHeight="1">
      <c r="B26" s="41" t="s">
        <v>134</v>
      </c>
    </row>
    <row r="27" ht="15" customHeight="1">
      <c r="B27" s="41" t="s">
        <v>135</v>
      </c>
    </row>
    <row r="28" ht="15" customHeight="1">
      <c r="B28" s="41" t="s">
        <v>136</v>
      </c>
    </row>
  </sheetData>
  <mergeCells count="17">
    <mergeCell ref="B4:D4"/>
    <mergeCell ref="H4:J4"/>
    <mergeCell ref="B5:D5"/>
    <mergeCell ref="I5:J5"/>
    <mergeCell ref="I6:J6"/>
    <mergeCell ref="C7:D7"/>
    <mergeCell ref="I7:J7"/>
    <mergeCell ref="I8:J8"/>
    <mergeCell ref="I9:J9"/>
    <mergeCell ref="I10:J10"/>
    <mergeCell ref="I14:J14"/>
    <mergeCell ref="I15:J15"/>
    <mergeCell ref="I20:J20"/>
    <mergeCell ref="I16:J16"/>
    <mergeCell ref="I17:J17"/>
    <mergeCell ref="I18:J18"/>
    <mergeCell ref="I19:J19"/>
  </mergeCells>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2:M62"/>
  <sheetViews>
    <sheetView workbookViewId="0" topLeftCell="A1">
      <selection activeCell="A1" sqref="A1"/>
    </sheetView>
  </sheetViews>
  <sheetFormatPr defaultColWidth="9.00390625" defaultRowHeight="13.5"/>
  <cols>
    <col min="1" max="1" width="2.625" style="41" customWidth="1"/>
    <col min="2" max="3" width="9.625" style="41" customWidth="1"/>
    <col min="4" max="4" width="10.375" style="41" customWidth="1"/>
    <col min="5" max="6" width="9.875" style="41" customWidth="1"/>
    <col min="7" max="7" width="10.00390625" style="44" customWidth="1"/>
    <col min="8" max="9" width="9.625" style="41" customWidth="1"/>
    <col min="10" max="13" width="9.125" style="41" customWidth="1"/>
    <col min="14" max="16384" width="9.00390625" style="41" customWidth="1"/>
  </cols>
  <sheetData>
    <row r="2" spans="2:7" ht="14.25">
      <c r="B2" s="42" t="s">
        <v>804</v>
      </c>
      <c r="C2" s="42"/>
      <c r="G2" s="43"/>
    </row>
    <row r="3" ht="12.75" thickBot="1">
      <c r="M3" s="45" t="s">
        <v>794</v>
      </c>
    </row>
    <row r="4" spans="1:13" ht="20.25" customHeight="1" thickTop="1">
      <c r="A4" s="46"/>
      <c r="B4" s="47" t="s">
        <v>796</v>
      </c>
      <c r="C4" s="48" t="s">
        <v>797</v>
      </c>
      <c r="D4" s="48" t="s">
        <v>798</v>
      </c>
      <c r="E4" s="48" t="s">
        <v>799</v>
      </c>
      <c r="F4" s="48" t="s">
        <v>800</v>
      </c>
      <c r="G4" s="49" t="s">
        <v>801</v>
      </c>
      <c r="H4" s="50" t="s">
        <v>796</v>
      </c>
      <c r="I4" s="48" t="s">
        <v>797</v>
      </c>
      <c r="J4" s="48" t="s">
        <v>798</v>
      </c>
      <c r="K4" s="48" t="s">
        <v>799</v>
      </c>
      <c r="L4" s="48" t="s">
        <v>800</v>
      </c>
      <c r="M4" s="49" t="s">
        <v>801</v>
      </c>
    </row>
    <row r="5" spans="1:13" ht="13.5" customHeight="1">
      <c r="A5" s="46"/>
      <c r="B5" s="51" t="s">
        <v>721</v>
      </c>
      <c r="C5" s="52">
        <v>1256741</v>
      </c>
      <c r="D5" s="52">
        <v>1255283</v>
      </c>
      <c r="E5" s="52">
        <v>1254232</v>
      </c>
      <c r="F5" s="52">
        <v>1254525</v>
      </c>
      <c r="G5" s="52">
        <v>1257033</v>
      </c>
      <c r="H5" s="53" t="s">
        <v>761</v>
      </c>
      <c r="I5" s="54">
        <v>22240</v>
      </c>
      <c r="J5" s="54">
        <v>22200</v>
      </c>
      <c r="K5" s="54">
        <v>22097</v>
      </c>
      <c r="L5" s="54">
        <v>22063</v>
      </c>
      <c r="M5" s="52">
        <v>21930</v>
      </c>
    </row>
    <row r="6" spans="1:13" ht="13.5" customHeight="1">
      <c r="A6" s="46"/>
      <c r="B6" s="55"/>
      <c r="C6" s="56"/>
      <c r="D6" s="56"/>
      <c r="E6" s="56"/>
      <c r="F6" s="56"/>
      <c r="G6" s="56"/>
      <c r="H6" s="53" t="s">
        <v>762</v>
      </c>
      <c r="I6" s="54">
        <v>8486</v>
      </c>
      <c r="J6" s="54">
        <v>8441</v>
      </c>
      <c r="K6" s="54">
        <v>8328</v>
      </c>
      <c r="L6" s="54">
        <v>8210</v>
      </c>
      <c r="M6" s="52">
        <v>8208</v>
      </c>
    </row>
    <row r="7" spans="1:13" ht="13.5" customHeight="1">
      <c r="A7" s="46"/>
      <c r="B7" s="57"/>
      <c r="C7" s="57"/>
      <c r="D7" s="57"/>
      <c r="E7" s="57"/>
      <c r="F7" s="57"/>
      <c r="G7" s="57"/>
      <c r="H7" s="58" t="s">
        <v>763</v>
      </c>
      <c r="I7" s="54">
        <v>10262</v>
      </c>
      <c r="J7" s="54">
        <v>10115</v>
      </c>
      <c r="K7" s="54">
        <v>9990</v>
      </c>
      <c r="L7" s="54">
        <v>9842</v>
      </c>
      <c r="M7" s="52">
        <v>9820</v>
      </c>
    </row>
    <row r="8" spans="1:13" ht="13.5" customHeight="1">
      <c r="A8" s="46"/>
      <c r="B8" s="51" t="s">
        <v>740</v>
      </c>
      <c r="C8" s="52">
        <v>894768</v>
      </c>
      <c r="D8" s="52">
        <v>895395</v>
      </c>
      <c r="E8" s="52">
        <v>896703</v>
      </c>
      <c r="F8" s="52">
        <v>898531</v>
      </c>
      <c r="G8" s="52">
        <v>902594</v>
      </c>
      <c r="H8" s="58" t="s">
        <v>764</v>
      </c>
      <c r="I8" s="54">
        <v>10641</v>
      </c>
      <c r="J8" s="54">
        <v>10568</v>
      </c>
      <c r="K8" s="54">
        <v>10513</v>
      </c>
      <c r="L8" s="54">
        <v>10502</v>
      </c>
      <c r="M8" s="52">
        <v>10537</v>
      </c>
    </row>
    <row r="9" spans="1:13" ht="13.5" customHeight="1">
      <c r="A9" s="46"/>
      <c r="B9" s="51" t="s">
        <v>741</v>
      </c>
      <c r="C9" s="52">
        <v>361973</v>
      </c>
      <c r="D9" s="52">
        <v>359888</v>
      </c>
      <c r="E9" s="52">
        <v>357529</v>
      </c>
      <c r="F9" s="52">
        <v>355994</v>
      </c>
      <c r="G9" s="52">
        <v>354439</v>
      </c>
      <c r="H9" s="58" t="s">
        <v>765</v>
      </c>
      <c r="I9" s="54">
        <v>10191</v>
      </c>
      <c r="J9" s="54">
        <v>10195</v>
      </c>
      <c r="K9" s="54">
        <v>10115</v>
      </c>
      <c r="L9" s="54">
        <v>10031</v>
      </c>
      <c r="M9" s="52">
        <v>9950</v>
      </c>
    </row>
    <row r="10" spans="1:13" ht="13.5" customHeight="1">
      <c r="A10" s="46"/>
      <c r="B10" s="57"/>
      <c r="C10" s="57"/>
      <c r="D10" s="57"/>
      <c r="E10" s="57"/>
      <c r="F10" s="57"/>
      <c r="G10" s="57"/>
      <c r="H10" s="59"/>
      <c r="I10" s="54"/>
      <c r="J10" s="54"/>
      <c r="K10" s="54"/>
      <c r="L10" s="54"/>
      <c r="M10" s="60"/>
    </row>
    <row r="11" spans="1:13" ht="13.5" customHeight="1">
      <c r="A11" s="46"/>
      <c r="B11" s="51"/>
      <c r="C11" s="51"/>
      <c r="D11" s="51"/>
      <c r="E11" s="51"/>
      <c r="F11" s="51"/>
      <c r="G11" s="51"/>
      <c r="H11" s="58" t="s">
        <v>766</v>
      </c>
      <c r="I11" s="54">
        <v>7789</v>
      </c>
      <c r="J11" s="54">
        <v>7781</v>
      </c>
      <c r="K11" s="54">
        <v>7714</v>
      </c>
      <c r="L11" s="54">
        <v>7657</v>
      </c>
      <c r="M11" s="52">
        <v>7665</v>
      </c>
    </row>
    <row r="12" spans="1:13" ht="13.5" customHeight="1">
      <c r="A12" s="46"/>
      <c r="B12" s="51" t="s">
        <v>742</v>
      </c>
      <c r="C12" s="52">
        <v>574942</v>
      </c>
      <c r="D12" s="52">
        <v>575682</v>
      </c>
      <c r="E12" s="52">
        <v>576312</v>
      </c>
      <c r="F12" s="52">
        <v>578514</v>
      </c>
      <c r="G12" s="52">
        <v>581002</v>
      </c>
      <c r="H12" s="58" t="s">
        <v>767</v>
      </c>
      <c r="I12" s="54">
        <v>12472</v>
      </c>
      <c r="J12" s="54">
        <v>12381</v>
      </c>
      <c r="K12" s="54">
        <v>12289</v>
      </c>
      <c r="L12" s="54">
        <v>12248</v>
      </c>
      <c r="M12" s="52">
        <v>12174</v>
      </c>
    </row>
    <row r="13" spans="1:13" ht="13.5" customHeight="1">
      <c r="A13" s="46"/>
      <c r="B13" s="51" t="s">
        <v>743</v>
      </c>
      <c r="C13" s="52">
        <v>101645</v>
      </c>
      <c r="D13" s="52">
        <v>101274</v>
      </c>
      <c r="E13" s="52">
        <v>100758</v>
      </c>
      <c r="F13" s="52">
        <v>100185</v>
      </c>
      <c r="G13" s="52">
        <v>99768</v>
      </c>
      <c r="H13" s="58" t="s">
        <v>768</v>
      </c>
      <c r="I13" s="54">
        <v>7757</v>
      </c>
      <c r="J13" s="54">
        <v>7680</v>
      </c>
      <c r="K13" s="54">
        <v>7612</v>
      </c>
      <c r="L13" s="54">
        <v>7584</v>
      </c>
      <c r="M13" s="52">
        <v>7546</v>
      </c>
    </row>
    <row r="14" spans="1:13" ht="13.5" customHeight="1">
      <c r="A14" s="46"/>
      <c r="B14" s="51" t="s">
        <v>744</v>
      </c>
      <c r="C14" s="52">
        <v>252908</v>
      </c>
      <c r="D14" s="52">
        <v>252142</v>
      </c>
      <c r="E14" s="52">
        <v>251572</v>
      </c>
      <c r="F14" s="52">
        <v>251029</v>
      </c>
      <c r="G14" s="52">
        <v>250890</v>
      </c>
      <c r="H14" s="58" t="s">
        <v>769</v>
      </c>
      <c r="I14" s="54">
        <v>12146</v>
      </c>
      <c r="J14" s="54">
        <v>12023</v>
      </c>
      <c r="K14" s="54">
        <v>11865</v>
      </c>
      <c r="L14" s="54">
        <v>11804</v>
      </c>
      <c r="M14" s="52">
        <v>11571</v>
      </c>
    </row>
    <row r="15" spans="1:13" ht="13.5" customHeight="1">
      <c r="A15" s="46"/>
      <c r="B15" s="51" t="s">
        <v>745</v>
      </c>
      <c r="C15" s="52">
        <v>327246</v>
      </c>
      <c r="D15" s="52">
        <v>326185</v>
      </c>
      <c r="E15" s="52">
        <v>325590</v>
      </c>
      <c r="F15" s="52">
        <v>324797</v>
      </c>
      <c r="G15" s="52">
        <v>325373</v>
      </c>
      <c r="H15" s="58" t="s">
        <v>770</v>
      </c>
      <c r="I15" s="54">
        <v>4969</v>
      </c>
      <c r="J15" s="54">
        <v>4990</v>
      </c>
      <c r="K15" s="54">
        <v>4982</v>
      </c>
      <c r="L15" s="54">
        <v>4931</v>
      </c>
      <c r="M15" s="52">
        <v>4863</v>
      </c>
    </row>
    <row r="16" spans="1:13" ht="13.5" customHeight="1">
      <c r="A16" s="46"/>
      <c r="B16" s="54"/>
      <c r="C16" s="54"/>
      <c r="D16" s="54"/>
      <c r="E16" s="54"/>
      <c r="F16" s="54"/>
      <c r="G16" s="57"/>
      <c r="H16" s="58" t="s">
        <v>771</v>
      </c>
      <c r="I16" s="54">
        <v>6409</v>
      </c>
      <c r="J16" s="54">
        <v>6374</v>
      </c>
      <c r="K16" s="54">
        <v>6311</v>
      </c>
      <c r="L16" s="54">
        <v>6253</v>
      </c>
      <c r="M16" s="52">
        <v>6093</v>
      </c>
    </row>
    <row r="17" spans="1:13" ht="13.5" customHeight="1">
      <c r="A17" s="46"/>
      <c r="B17" s="53" t="s">
        <v>746</v>
      </c>
      <c r="C17" s="61">
        <v>249615</v>
      </c>
      <c r="D17" s="61">
        <v>250620</v>
      </c>
      <c r="E17" s="61">
        <v>251354</v>
      </c>
      <c r="F17" s="61">
        <v>252716</v>
      </c>
      <c r="G17" s="52">
        <v>254485</v>
      </c>
      <c r="H17" s="58" t="s">
        <v>772</v>
      </c>
      <c r="I17" s="54">
        <v>7199</v>
      </c>
      <c r="J17" s="54">
        <v>7145</v>
      </c>
      <c r="K17" s="54">
        <v>7069</v>
      </c>
      <c r="L17" s="54">
        <v>6976</v>
      </c>
      <c r="M17" s="52">
        <v>6959</v>
      </c>
    </row>
    <row r="18" spans="1:13" ht="13.5" customHeight="1">
      <c r="A18" s="46"/>
      <c r="B18" s="53" t="s">
        <v>747</v>
      </c>
      <c r="C18" s="61">
        <v>94889</v>
      </c>
      <c r="D18" s="61">
        <v>94913</v>
      </c>
      <c r="E18" s="61">
        <v>95019</v>
      </c>
      <c r="F18" s="61">
        <v>95027</v>
      </c>
      <c r="G18" s="52">
        <v>95590</v>
      </c>
      <c r="H18" s="59"/>
      <c r="I18" s="54"/>
      <c r="J18" s="54"/>
      <c r="K18" s="54"/>
      <c r="L18" s="54"/>
      <c r="M18" s="60"/>
    </row>
    <row r="19" spans="1:13" ht="13.5" customHeight="1">
      <c r="A19" s="46"/>
      <c r="B19" s="53" t="s">
        <v>748</v>
      </c>
      <c r="C19" s="61">
        <v>99773</v>
      </c>
      <c r="D19" s="61">
        <v>99664</v>
      </c>
      <c r="E19" s="61">
        <v>99976</v>
      </c>
      <c r="F19" s="61">
        <v>100083</v>
      </c>
      <c r="G19" s="52">
        <v>100538</v>
      </c>
      <c r="H19" s="58" t="s">
        <v>773</v>
      </c>
      <c r="I19" s="54">
        <v>27352</v>
      </c>
      <c r="J19" s="54">
        <v>27258</v>
      </c>
      <c r="K19" s="54">
        <v>27202</v>
      </c>
      <c r="L19" s="54">
        <v>27120</v>
      </c>
      <c r="M19" s="52">
        <v>27041</v>
      </c>
    </row>
    <row r="20" spans="1:13" ht="13.5" customHeight="1">
      <c r="A20" s="46"/>
      <c r="B20" s="53" t="s">
        <v>749</v>
      </c>
      <c r="C20" s="61">
        <v>100857</v>
      </c>
      <c r="D20" s="61">
        <v>100744</v>
      </c>
      <c r="E20" s="61">
        <v>100707</v>
      </c>
      <c r="F20" s="61">
        <v>100663</v>
      </c>
      <c r="G20" s="52">
        <v>101224</v>
      </c>
      <c r="H20" s="58" t="s">
        <v>774</v>
      </c>
      <c r="I20" s="54">
        <v>21422</v>
      </c>
      <c r="J20" s="54">
        <v>21186</v>
      </c>
      <c r="K20" s="54">
        <v>21082</v>
      </c>
      <c r="L20" s="54">
        <v>20971</v>
      </c>
      <c r="M20" s="52">
        <v>20764</v>
      </c>
    </row>
    <row r="21" spans="1:13" ht="13.5" customHeight="1">
      <c r="A21" s="46"/>
      <c r="B21" s="54"/>
      <c r="C21" s="54"/>
      <c r="D21" s="54"/>
      <c r="E21" s="54"/>
      <c r="F21" s="54"/>
      <c r="G21" s="60"/>
      <c r="H21" s="58" t="s">
        <v>775</v>
      </c>
      <c r="I21" s="54">
        <v>11201</v>
      </c>
      <c r="J21" s="54">
        <v>11087</v>
      </c>
      <c r="K21" s="54">
        <v>10947</v>
      </c>
      <c r="L21" s="54">
        <v>10816</v>
      </c>
      <c r="M21" s="52">
        <v>10715</v>
      </c>
    </row>
    <row r="22" spans="1:13" ht="13.5" customHeight="1">
      <c r="A22" s="46"/>
      <c r="B22" s="51" t="s">
        <v>750</v>
      </c>
      <c r="C22" s="52">
        <v>42904</v>
      </c>
      <c r="D22" s="52">
        <v>42900</v>
      </c>
      <c r="E22" s="52">
        <v>42916</v>
      </c>
      <c r="F22" s="52">
        <v>42732</v>
      </c>
      <c r="G22" s="52">
        <v>42897</v>
      </c>
      <c r="H22" s="58" t="s">
        <v>776</v>
      </c>
      <c r="I22" s="54">
        <v>18061</v>
      </c>
      <c r="J22" s="54">
        <v>17991</v>
      </c>
      <c r="K22" s="54">
        <v>17883</v>
      </c>
      <c r="L22" s="54">
        <v>17790</v>
      </c>
      <c r="M22" s="52">
        <v>17706</v>
      </c>
    </row>
    <row r="23" spans="1:13" ht="13.5" customHeight="1">
      <c r="A23" s="46"/>
      <c r="B23" s="53" t="s">
        <v>751</v>
      </c>
      <c r="C23" s="61">
        <v>42224</v>
      </c>
      <c r="D23" s="61">
        <v>42285</v>
      </c>
      <c r="E23" s="61">
        <v>42369</v>
      </c>
      <c r="F23" s="61">
        <v>42554</v>
      </c>
      <c r="G23" s="52">
        <v>42805</v>
      </c>
      <c r="H23" s="58" t="s">
        <v>777</v>
      </c>
      <c r="I23" s="54">
        <v>9817</v>
      </c>
      <c r="J23" s="54">
        <v>9732</v>
      </c>
      <c r="K23" s="54">
        <v>9660</v>
      </c>
      <c r="L23" s="54">
        <v>9588</v>
      </c>
      <c r="M23" s="52">
        <v>9538</v>
      </c>
    </row>
    <row r="24" spans="1:13" ht="13.5" customHeight="1">
      <c r="A24" s="46"/>
      <c r="B24" s="53" t="s">
        <v>752</v>
      </c>
      <c r="C24" s="61">
        <v>38176</v>
      </c>
      <c r="D24" s="61">
        <v>37958</v>
      </c>
      <c r="E24" s="61">
        <v>37887</v>
      </c>
      <c r="F24" s="61">
        <v>38023</v>
      </c>
      <c r="G24" s="52">
        <v>38049</v>
      </c>
      <c r="H24" s="59"/>
      <c r="I24" s="54"/>
      <c r="J24" s="54"/>
      <c r="K24" s="54"/>
      <c r="L24" s="54"/>
      <c r="M24" s="60"/>
    </row>
    <row r="25" spans="1:13" ht="13.5" customHeight="1">
      <c r="A25" s="46"/>
      <c r="B25" s="53" t="s">
        <v>753</v>
      </c>
      <c r="C25" s="61">
        <v>31487</v>
      </c>
      <c r="D25" s="61">
        <v>31260</v>
      </c>
      <c r="E25" s="61">
        <v>31088</v>
      </c>
      <c r="F25" s="61">
        <v>30948</v>
      </c>
      <c r="G25" s="52">
        <v>30506</v>
      </c>
      <c r="H25" s="58" t="s">
        <v>795</v>
      </c>
      <c r="I25" s="54">
        <v>7779</v>
      </c>
      <c r="J25" s="54">
        <v>7685</v>
      </c>
      <c r="K25" s="54">
        <v>7670</v>
      </c>
      <c r="L25" s="54">
        <v>7544</v>
      </c>
      <c r="M25" s="52">
        <v>7511</v>
      </c>
    </row>
    <row r="26" spans="1:13" ht="13.5" customHeight="1">
      <c r="A26" s="46"/>
      <c r="B26" s="54"/>
      <c r="C26" s="61"/>
      <c r="D26" s="61"/>
      <c r="E26" s="61"/>
      <c r="F26" s="61"/>
      <c r="G26" s="52"/>
      <c r="H26" s="58" t="s">
        <v>778</v>
      </c>
      <c r="I26" s="54">
        <v>18817</v>
      </c>
      <c r="J26" s="54">
        <v>18869</v>
      </c>
      <c r="K26" s="54">
        <v>18737</v>
      </c>
      <c r="L26" s="54">
        <v>18646</v>
      </c>
      <c r="M26" s="52">
        <v>18740</v>
      </c>
    </row>
    <row r="27" spans="1:13" ht="13.5" customHeight="1">
      <c r="A27" s="46"/>
      <c r="B27" s="53" t="s">
        <v>754</v>
      </c>
      <c r="C27" s="61">
        <v>33157</v>
      </c>
      <c r="D27" s="61">
        <v>33072</v>
      </c>
      <c r="E27" s="61">
        <v>32949</v>
      </c>
      <c r="F27" s="61">
        <v>32813</v>
      </c>
      <c r="G27" s="52">
        <v>32726</v>
      </c>
      <c r="H27" s="58" t="s">
        <v>779</v>
      </c>
      <c r="I27" s="54">
        <v>12940</v>
      </c>
      <c r="J27" s="54">
        <v>12842</v>
      </c>
      <c r="K27" s="54">
        <v>11718</v>
      </c>
      <c r="L27" s="54">
        <v>12588</v>
      </c>
      <c r="M27" s="52">
        <v>12414</v>
      </c>
    </row>
    <row r="28" spans="1:13" ht="13.5" customHeight="1">
      <c r="A28" s="46"/>
      <c r="B28" s="53" t="s">
        <v>755</v>
      </c>
      <c r="C28" s="61">
        <v>58105</v>
      </c>
      <c r="D28" s="61">
        <v>58679</v>
      </c>
      <c r="E28" s="61">
        <v>59349</v>
      </c>
      <c r="F28" s="61">
        <v>59971</v>
      </c>
      <c r="G28" s="52">
        <v>60627</v>
      </c>
      <c r="H28" s="58" t="s">
        <v>780</v>
      </c>
      <c r="I28" s="54">
        <v>10145</v>
      </c>
      <c r="J28" s="54">
        <v>10046</v>
      </c>
      <c r="K28" s="54">
        <v>9996</v>
      </c>
      <c r="L28" s="54">
        <v>9958</v>
      </c>
      <c r="M28" s="52">
        <v>9988</v>
      </c>
    </row>
    <row r="29" spans="1:13" ht="13.5" customHeight="1">
      <c r="A29" s="46"/>
      <c r="B29" s="53" t="s">
        <v>756</v>
      </c>
      <c r="C29" s="61">
        <v>42826</v>
      </c>
      <c r="D29" s="61">
        <v>42890</v>
      </c>
      <c r="E29" s="61">
        <v>42932</v>
      </c>
      <c r="F29" s="61">
        <v>42965</v>
      </c>
      <c r="G29" s="52">
        <v>43208</v>
      </c>
      <c r="H29" s="58" t="s">
        <v>781</v>
      </c>
      <c r="I29" s="54">
        <v>8664</v>
      </c>
      <c r="J29" s="54">
        <v>8696</v>
      </c>
      <c r="K29" s="54">
        <v>8710</v>
      </c>
      <c r="L29" s="54">
        <v>8750</v>
      </c>
      <c r="M29" s="52">
        <v>8742</v>
      </c>
    </row>
    <row r="30" spans="1:13" ht="13.5" customHeight="1">
      <c r="A30" s="46"/>
      <c r="B30" s="53" t="s">
        <v>757</v>
      </c>
      <c r="C30" s="61">
        <v>23746</v>
      </c>
      <c r="D30" s="61">
        <v>23507</v>
      </c>
      <c r="E30" s="61">
        <v>23327</v>
      </c>
      <c r="F30" s="61">
        <v>23132</v>
      </c>
      <c r="G30" s="52">
        <v>23129</v>
      </c>
      <c r="H30" s="58" t="s">
        <v>782</v>
      </c>
      <c r="I30" s="54">
        <v>8207</v>
      </c>
      <c r="J30" s="54">
        <v>8166</v>
      </c>
      <c r="K30" s="54">
        <v>8132</v>
      </c>
      <c r="L30" s="54">
        <v>8116</v>
      </c>
      <c r="M30" s="52">
        <v>8188</v>
      </c>
    </row>
    <row r="31" spans="1:13" ht="13.5" customHeight="1">
      <c r="A31" s="46"/>
      <c r="B31" s="53" t="s">
        <v>758</v>
      </c>
      <c r="C31" s="61">
        <v>37009</v>
      </c>
      <c r="D31" s="61">
        <v>36903</v>
      </c>
      <c r="E31" s="61">
        <v>36830</v>
      </c>
      <c r="F31" s="61">
        <v>36904</v>
      </c>
      <c r="G31" s="52">
        <v>36810</v>
      </c>
      <c r="H31" s="58" t="s">
        <v>783</v>
      </c>
      <c r="I31" s="54">
        <v>6529</v>
      </c>
      <c r="J31" s="54">
        <v>6456</v>
      </c>
      <c r="K31" s="54">
        <v>6435</v>
      </c>
      <c r="L31" s="54">
        <v>6392</v>
      </c>
      <c r="M31" s="52">
        <v>6309</v>
      </c>
    </row>
    <row r="32" spans="1:13" ht="13.5" customHeight="1">
      <c r="A32" s="46"/>
      <c r="B32" s="54"/>
      <c r="C32" s="61"/>
      <c r="D32" s="61"/>
      <c r="E32" s="61"/>
      <c r="F32" s="61"/>
      <c r="G32" s="52"/>
      <c r="H32" s="58" t="s">
        <v>784</v>
      </c>
      <c r="I32" s="54">
        <v>12035</v>
      </c>
      <c r="J32" s="54">
        <v>11859</v>
      </c>
      <c r="K32" s="54">
        <v>11665</v>
      </c>
      <c r="L32" s="54">
        <v>11504</v>
      </c>
      <c r="M32" s="52">
        <v>11518</v>
      </c>
    </row>
    <row r="33" spans="1:13" ht="13.5" customHeight="1">
      <c r="A33" s="46"/>
      <c r="B33" s="53" t="s">
        <v>759</v>
      </c>
      <c r="C33" s="61">
        <v>15164</v>
      </c>
      <c r="D33" s="61">
        <v>15203</v>
      </c>
      <c r="E33" s="61">
        <v>15230</v>
      </c>
      <c r="F33" s="61">
        <v>15258</v>
      </c>
      <c r="G33" s="52">
        <v>15358</v>
      </c>
      <c r="H33" s="58" t="s">
        <v>785</v>
      </c>
      <c r="I33" s="54">
        <v>19561</v>
      </c>
      <c r="J33" s="54">
        <v>19419</v>
      </c>
      <c r="K33" s="54">
        <v>19192</v>
      </c>
      <c r="L33" s="54">
        <v>18990</v>
      </c>
      <c r="M33" s="52">
        <v>18895</v>
      </c>
    </row>
    <row r="34" spans="1:13" ht="13.5" customHeight="1">
      <c r="A34" s="46"/>
      <c r="B34" s="53" t="s">
        <v>760</v>
      </c>
      <c r="C34" s="61">
        <v>11779</v>
      </c>
      <c r="D34" s="61">
        <v>11761</v>
      </c>
      <c r="E34" s="61">
        <v>11733</v>
      </c>
      <c r="F34" s="61">
        <v>12299</v>
      </c>
      <c r="G34" s="52">
        <v>12390</v>
      </c>
      <c r="H34" s="58" t="s">
        <v>786</v>
      </c>
      <c r="I34" s="54">
        <v>8187</v>
      </c>
      <c r="J34" s="54">
        <v>8073</v>
      </c>
      <c r="K34" s="54">
        <v>8045</v>
      </c>
      <c r="L34" s="54">
        <v>7974</v>
      </c>
      <c r="M34" s="52">
        <v>7896</v>
      </c>
    </row>
    <row r="35" spans="1:13" ht="13.5" customHeight="1">
      <c r="A35" s="46"/>
      <c r="B35" s="54"/>
      <c r="C35" s="54"/>
      <c r="D35" s="54"/>
      <c r="E35" s="54"/>
      <c r="F35" s="54"/>
      <c r="G35" s="57"/>
      <c r="H35" s="58" t="s">
        <v>787</v>
      </c>
      <c r="I35" s="54">
        <v>6007</v>
      </c>
      <c r="J35" s="54">
        <v>5956</v>
      </c>
      <c r="K35" s="54">
        <v>5915</v>
      </c>
      <c r="L35" s="54">
        <v>5940</v>
      </c>
      <c r="M35" s="52">
        <v>5863</v>
      </c>
    </row>
    <row r="36" spans="1:13" ht="13.5" customHeight="1">
      <c r="A36" s="46"/>
      <c r="B36" s="62"/>
      <c r="C36" s="62"/>
      <c r="D36" s="62"/>
      <c r="E36" s="62"/>
      <c r="F36" s="62"/>
      <c r="G36" s="63"/>
      <c r="H36" s="64" t="s">
        <v>788</v>
      </c>
      <c r="I36" s="62">
        <v>7754</v>
      </c>
      <c r="J36" s="62">
        <v>7710</v>
      </c>
      <c r="K36" s="62">
        <v>7692</v>
      </c>
      <c r="L36" s="62">
        <v>7649</v>
      </c>
      <c r="M36" s="65">
        <v>7547</v>
      </c>
    </row>
    <row r="37" spans="1:2" ht="13.5" customHeight="1">
      <c r="A37" s="46"/>
      <c r="B37" s="41" t="s">
        <v>802</v>
      </c>
    </row>
    <row r="38" ht="13.5" customHeight="1">
      <c r="A38" s="46"/>
    </row>
    <row r="39" ht="13.5" customHeight="1">
      <c r="A39" s="46"/>
    </row>
    <row r="40" ht="13.5" customHeight="1">
      <c r="A40" s="46"/>
    </row>
    <row r="41" ht="13.5" customHeight="1">
      <c r="A41" s="46"/>
    </row>
    <row r="42" ht="13.5" customHeight="1">
      <c r="A42" s="46"/>
    </row>
    <row r="43" ht="13.5" customHeight="1">
      <c r="A43" s="46"/>
    </row>
    <row r="44" ht="13.5" customHeight="1">
      <c r="A44" s="46"/>
    </row>
    <row r="45" ht="13.5" customHeight="1">
      <c r="A45" s="46"/>
    </row>
    <row r="46" ht="13.5" customHeight="1">
      <c r="A46" s="46"/>
    </row>
    <row r="47" ht="13.5" customHeight="1">
      <c r="A47" s="46"/>
    </row>
    <row r="48" ht="13.5" customHeight="1">
      <c r="A48" s="46"/>
    </row>
    <row r="49" ht="13.5" customHeight="1">
      <c r="A49" s="46"/>
    </row>
    <row r="50" ht="13.5" customHeight="1">
      <c r="A50" s="46"/>
    </row>
    <row r="51" ht="12">
      <c r="A51" s="46"/>
    </row>
    <row r="52" ht="12">
      <c r="A52" s="46"/>
    </row>
    <row r="53" ht="12">
      <c r="A53" s="46"/>
    </row>
    <row r="54" ht="12">
      <c r="A54" s="46"/>
    </row>
    <row r="55" ht="12">
      <c r="A55" s="46"/>
    </row>
    <row r="56" ht="12">
      <c r="A56" s="46"/>
    </row>
    <row r="57" ht="12">
      <c r="A57" s="46"/>
    </row>
    <row r="58" ht="12">
      <c r="A58" s="46"/>
    </row>
    <row r="59" ht="12">
      <c r="A59" s="46"/>
    </row>
    <row r="60" ht="12">
      <c r="A60" s="46"/>
    </row>
    <row r="61" spans="1:7" ht="12">
      <c r="A61" s="46"/>
      <c r="B61" s="66" t="s">
        <v>803</v>
      </c>
      <c r="C61" s="66"/>
      <c r="D61" s="46"/>
      <c r="E61" s="67"/>
      <c r="F61" s="67"/>
      <c r="G61" s="68"/>
    </row>
    <row r="62" spans="1:7" ht="12">
      <c r="A62" s="46"/>
      <c r="B62" s="66"/>
      <c r="C62" s="66"/>
      <c r="D62" s="46"/>
      <c r="E62" s="67"/>
      <c r="F62" s="67"/>
      <c r="G62" s="68"/>
    </row>
  </sheetData>
  <printOptions/>
  <pageMargins left="0.75" right="0.75" top="1" bottom="1" header="0.512" footer="0.512"/>
  <pageSetup horizontalDpi="300" verticalDpi="300" orientation="portrait" paperSize="8" r:id="rId1"/>
</worksheet>
</file>

<file path=xl/worksheets/sheet30.xml><?xml version="1.0" encoding="utf-8"?>
<worksheet xmlns="http://schemas.openxmlformats.org/spreadsheetml/2006/main" xmlns:r="http://schemas.openxmlformats.org/officeDocument/2006/relationships">
  <dimension ref="B2:J45"/>
  <sheetViews>
    <sheetView workbookViewId="0" topLeftCell="A1">
      <selection activeCell="A1" sqref="A1"/>
    </sheetView>
  </sheetViews>
  <sheetFormatPr defaultColWidth="9.00390625" defaultRowHeight="13.5"/>
  <cols>
    <col min="1" max="1" width="2.625" style="961" customWidth="1"/>
    <col min="2" max="2" width="2.50390625" style="961" customWidth="1"/>
    <col min="3" max="3" width="20.625" style="961" customWidth="1"/>
    <col min="4" max="4" width="15.625" style="961" customWidth="1"/>
    <col min="5" max="5" width="8.625" style="961" customWidth="1"/>
    <col min="6" max="6" width="15.625" style="961" customWidth="1"/>
    <col min="7" max="7" width="8.625" style="961" customWidth="1"/>
    <col min="8" max="8" width="15.625" style="961" customWidth="1"/>
    <col min="9" max="9" width="8.625" style="961" customWidth="1"/>
    <col min="10" max="16384" width="9.00390625" style="961" customWidth="1"/>
  </cols>
  <sheetData>
    <row r="1" ht="12" customHeight="1"/>
    <row r="2" ht="14.25">
      <c r="B2" s="962" t="s">
        <v>178</v>
      </c>
    </row>
    <row r="3" ht="12" customHeight="1">
      <c r="B3" s="962"/>
    </row>
    <row r="4" spans="2:9" ht="12.75" thickBot="1">
      <c r="B4" s="963" t="s">
        <v>138</v>
      </c>
      <c r="I4" s="964" t="s">
        <v>139</v>
      </c>
    </row>
    <row r="5" spans="2:9" s="965" customFormat="1" ht="15" customHeight="1" thickTop="1">
      <c r="B5" s="1493" t="s">
        <v>140</v>
      </c>
      <c r="C5" s="1494"/>
      <c r="D5" s="966" t="s">
        <v>172</v>
      </c>
      <c r="E5" s="967"/>
      <c r="F5" s="966" t="s">
        <v>173</v>
      </c>
      <c r="G5" s="967"/>
      <c r="H5" s="966" t="s">
        <v>174</v>
      </c>
      <c r="I5" s="967"/>
    </row>
    <row r="6" spans="2:9" s="965" customFormat="1" ht="15" customHeight="1">
      <c r="B6" s="1495"/>
      <c r="C6" s="1496"/>
      <c r="D6" s="968" t="s">
        <v>141</v>
      </c>
      <c r="E6" s="969" t="s">
        <v>142</v>
      </c>
      <c r="F6" s="969" t="s">
        <v>141</v>
      </c>
      <c r="G6" s="969" t="s">
        <v>142</v>
      </c>
      <c r="H6" s="969" t="s">
        <v>141</v>
      </c>
      <c r="I6" s="969" t="s">
        <v>142</v>
      </c>
    </row>
    <row r="7" spans="2:9" s="970" customFormat="1" ht="15" customHeight="1">
      <c r="B7" s="1491" t="s">
        <v>143</v>
      </c>
      <c r="C7" s="1492"/>
      <c r="D7" s="971">
        <f aca="true" t="shared" si="0" ref="D7:I7">SUM(D9:D23)</f>
        <v>684429477063</v>
      </c>
      <c r="E7" s="972">
        <f t="shared" si="0"/>
        <v>100.00000000000001</v>
      </c>
      <c r="F7" s="973">
        <f t="shared" si="0"/>
        <v>692528039071</v>
      </c>
      <c r="G7" s="972">
        <f t="shared" si="0"/>
        <v>99.99999999999999</v>
      </c>
      <c r="H7" s="973">
        <f t="shared" si="0"/>
        <v>699401795833</v>
      </c>
      <c r="I7" s="972">
        <f t="shared" si="0"/>
        <v>100</v>
      </c>
    </row>
    <row r="8" spans="2:9" ht="9.75" customHeight="1">
      <c r="B8" s="974"/>
      <c r="C8" s="975"/>
      <c r="D8" s="976"/>
      <c r="E8" s="977"/>
      <c r="F8" s="978"/>
      <c r="G8" s="977"/>
      <c r="H8" s="978"/>
      <c r="I8" s="977"/>
    </row>
    <row r="9" spans="2:10" s="965" customFormat="1" ht="15" customHeight="1">
      <c r="B9" s="979"/>
      <c r="C9" s="980" t="s">
        <v>144</v>
      </c>
      <c r="D9" s="981">
        <v>100707688459</v>
      </c>
      <c r="E9" s="982">
        <v>14.7</v>
      </c>
      <c r="F9" s="983">
        <v>104822381385</v>
      </c>
      <c r="G9" s="982">
        <v>15.1</v>
      </c>
      <c r="H9" s="983">
        <v>107898360436</v>
      </c>
      <c r="I9" s="982">
        <v>15.4</v>
      </c>
      <c r="J9" s="984"/>
    </row>
    <row r="10" spans="2:10" s="965" customFormat="1" ht="15" customHeight="1">
      <c r="B10" s="979"/>
      <c r="C10" s="980" t="s">
        <v>145</v>
      </c>
      <c r="D10" s="981">
        <v>12279179000</v>
      </c>
      <c r="E10" s="982">
        <v>1.8</v>
      </c>
      <c r="F10" s="983">
        <v>9609643000</v>
      </c>
      <c r="G10" s="982">
        <v>1.4</v>
      </c>
      <c r="H10" s="983">
        <v>9715905000</v>
      </c>
      <c r="I10" s="982">
        <v>1.4</v>
      </c>
      <c r="J10" s="985"/>
    </row>
    <row r="11" spans="2:9" s="965" customFormat="1" ht="15" customHeight="1">
      <c r="B11" s="979"/>
      <c r="C11" s="980" t="s">
        <v>146</v>
      </c>
      <c r="D11" s="986">
        <v>193821992000</v>
      </c>
      <c r="E11" s="982">
        <v>28.3</v>
      </c>
      <c r="F11" s="987">
        <v>191504474000</v>
      </c>
      <c r="G11" s="982">
        <v>27.7</v>
      </c>
      <c r="H11" s="983">
        <v>192862544000</v>
      </c>
      <c r="I11" s="982">
        <v>27.6</v>
      </c>
    </row>
    <row r="12" spans="2:9" s="965" customFormat="1" ht="15" customHeight="1">
      <c r="B12" s="979"/>
      <c r="C12" s="980" t="s">
        <v>147</v>
      </c>
      <c r="D12" s="981">
        <v>481773000</v>
      </c>
      <c r="E12" s="982">
        <v>0.1</v>
      </c>
      <c r="F12" s="983">
        <v>496531000</v>
      </c>
      <c r="G12" s="982">
        <v>0.1</v>
      </c>
      <c r="H12" s="983">
        <v>511142000</v>
      </c>
      <c r="I12" s="982">
        <v>0.1</v>
      </c>
    </row>
    <row r="13" spans="2:9" s="965" customFormat="1" ht="15" customHeight="1">
      <c r="B13" s="979"/>
      <c r="C13" s="980" t="s">
        <v>148</v>
      </c>
      <c r="D13" s="981">
        <v>14367343803</v>
      </c>
      <c r="E13" s="982">
        <v>2.1</v>
      </c>
      <c r="F13" s="983">
        <v>13074797290</v>
      </c>
      <c r="G13" s="982">
        <v>1.9</v>
      </c>
      <c r="H13" s="983">
        <v>14411777993</v>
      </c>
      <c r="I13" s="982">
        <v>2.1</v>
      </c>
    </row>
    <row r="14" spans="2:9" s="965" customFormat="1" ht="15" customHeight="1">
      <c r="B14" s="979"/>
      <c r="C14" s="980"/>
      <c r="D14" s="981"/>
      <c r="E14" s="982"/>
      <c r="F14" s="983"/>
      <c r="G14" s="982"/>
      <c r="H14" s="983"/>
      <c r="I14" s="982"/>
    </row>
    <row r="15" spans="2:9" s="965" customFormat="1" ht="15" customHeight="1">
      <c r="B15" s="979"/>
      <c r="C15" s="980" t="s">
        <v>149</v>
      </c>
      <c r="D15" s="981">
        <v>9116763515</v>
      </c>
      <c r="E15" s="982">
        <v>1.3</v>
      </c>
      <c r="F15" s="983">
        <v>9630359644</v>
      </c>
      <c r="G15" s="982">
        <v>1.4</v>
      </c>
      <c r="H15" s="983">
        <v>9857086206</v>
      </c>
      <c r="I15" s="982">
        <v>1.4</v>
      </c>
    </row>
    <row r="16" spans="2:9" s="965" customFormat="1" ht="15" customHeight="1">
      <c r="B16" s="979"/>
      <c r="C16" s="980" t="s">
        <v>150</v>
      </c>
      <c r="D16" s="981">
        <v>185490679398</v>
      </c>
      <c r="E16" s="982">
        <v>27.1</v>
      </c>
      <c r="F16" s="983">
        <v>184856092093</v>
      </c>
      <c r="G16" s="982">
        <v>26.7</v>
      </c>
      <c r="H16" s="983">
        <v>158281203758</v>
      </c>
      <c r="I16" s="982">
        <v>22.6</v>
      </c>
    </row>
    <row r="17" spans="2:9" s="965" customFormat="1" ht="15" customHeight="1">
      <c r="B17" s="979"/>
      <c r="C17" s="980" t="s">
        <v>151</v>
      </c>
      <c r="D17" s="981">
        <v>4793808615</v>
      </c>
      <c r="E17" s="982">
        <v>0.7</v>
      </c>
      <c r="F17" s="983">
        <v>3802606851</v>
      </c>
      <c r="G17" s="982">
        <v>0.5</v>
      </c>
      <c r="H17" s="983">
        <v>2265590672</v>
      </c>
      <c r="I17" s="982">
        <v>0.3</v>
      </c>
    </row>
    <row r="18" spans="2:9" s="965" customFormat="1" ht="15" customHeight="1">
      <c r="B18" s="979"/>
      <c r="C18" s="980" t="s">
        <v>175</v>
      </c>
      <c r="D18" s="981">
        <v>96156579</v>
      </c>
      <c r="E18" s="982">
        <v>0</v>
      </c>
      <c r="F18" s="983">
        <v>27000000</v>
      </c>
      <c r="G18" s="982">
        <v>0</v>
      </c>
      <c r="H18" s="983">
        <v>14500000</v>
      </c>
      <c r="I18" s="982">
        <v>0</v>
      </c>
    </row>
    <row r="19" spans="2:9" s="965" customFormat="1" ht="15" customHeight="1">
      <c r="B19" s="979"/>
      <c r="C19" s="980"/>
      <c r="D19" s="981"/>
      <c r="E19" s="982"/>
      <c r="F19" s="983"/>
      <c r="G19" s="982"/>
      <c r="H19" s="983"/>
      <c r="I19" s="982"/>
    </row>
    <row r="20" spans="2:9" s="965" customFormat="1" ht="15" customHeight="1">
      <c r="B20" s="979"/>
      <c r="C20" s="980" t="s">
        <v>152</v>
      </c>
      <c r="D20" s="981">
        <v>9523378189</v>
      </c>
      <c r="E20" s="982">
        <v>1.4</v>
      </c>
      <c r="F20" s="983">
        <v>4274420250</v>
      </c>
      <c r="G20" s="982">
        <v>0.6</v>
      </c>
      <c r="H20" s="983">
        <v>8224961424</v>
      </c>
      <c r="I20" s="982">
        <v>1.2</v>
      </c>
    </row>
    <row r="21" spans="2:9" s="965" customFormat="1" ht="15" customHeight="1">
      <c r="B21" s="979"/>
      <c r="C21" s="980" t="s">
        <v>153</v>
      </c>
      <c r="D21" s="981">
        <v>2583757926</v>
      </c>
      <c r="E21" s="982">
        <v>0.4</v>
      </c>
      <c r="F21" s="983">
        <v>8629775287</v>
      </c>
      <c r="G21" s="982">
        <v>1.2</v>
      </c>
      <c r="H21" s="983">
        <v>7700617141</v>
      </c>
      <c r="I21" s="982">
        <v>1.1</v>
      </c>
    </row>
    <row r="22" spans="2:9" s="965" customFormat="1" ht="15" customHeight="1">
      <c r="B22" s="979"/>
      <c r="C22" s="980" t="s">
        <v>154</v>
      </c>
      <c r="D22" s="981">
        <v>60066127262</v>
      </c>
      <c r="E22" s="982">
        <v>8.8</v>
      </c>
      <c r="F22" s="983">
        <v>59520008271</v>
      </c>
      <c r="G22" s="982">
        <v>8.6</v>
      </c>
      <c r="H22" s="983">
        <v>59771907203</v>
      </c>
      <c r="I22" s="982">
        <v>8.5</v>
      </c>
    </row>
    <row r="23" spans="2:9" s="965" customFormat="1" ht="15" customHeight="1">
      <c r="B23" s="979"/>
      <c r="C23" s="980" t="s">
        <v>155</v>
      </c>
      <c r="D23" s="981">
        <v>91100829317</v>
      </c>
      <c r="E23" s="982">
        <v>13.3</v>
      </c>
      <c r="F23" s="983">
        <v>102279950000</v>
      </c>
      <c r="G23" s="982">
        <v>14.8</v>
      </c>
      <c r="H23" s="983">
        <v>127886200000</v>
      </c>
      <c r="I23" s="982">
        <v>18.3</v>
      </c>
    </row>
    <row r="24" spans="2:9" ht="9.75" customHeight="1">
      <c r="B24" s="974"/>
      <c r="C24" s="975"/>
      <c r="D24" s="976"/>
      <c r="E24" s="977"/>
      <c r="F24" s="978"/>
      <c r="G24" s="977"/>
      <c r="H24" s="978"/>
      <c r="I24" s="977"/>
    </row>
    <row r="25" spans="2:9" s="970" customFormat="1" ht="15" customHeight="1">
      <c r="B25" s="1491" t="s">
        <v>156</v>
      </c>
      <c r="C25" s="1492"/>
      <c r="D25" s="971">
        <f>SUM(D27:D41)</f>
        <v>675799701776</v>
      </c>
      <c r="E25" s="972">
        <v>100</v>
      </c>
      <c r="F25" s="973">
        <f>SUM(F27:F41)</f>
        <v>684827421930</v>
      </c>
      <c r="G25" s="972">
        <f>SUM(G27:G41)</f>
        <v>100.00000000000001</v>
      </c>
      <c r="H25" s="973">
        <f>SUM(H27:H41)</f>
        <v>691282949854</v>
      </c>
      <c r="I25" s="972">
        <v>100</v>
      </c>
    </row>
    <row r="26" spans="2:9" ht="9.75" customHeight="1">
      <c r="B26" s="974"/>
      <c r="C26" s="975"/>
      <c r="D26" s="976"/>
      <c r="E26" s="977"/>
      <c r="F26" s="978"/>
      <c r="G26" s="977"/>
      <c r="H26" s="978"/>
      <c r="I26" s="977"/>
    </row>
    <row r="27" spans="2:9" s="965" customFormat="1" ht="15" customHeight="1">
      <c r="B27" s="979"/>
      <c r="C27" s="980" t="s">
        <v>157</v>
      </c>
      <c r="D27" s="981">
        <v>1343221963</v>
      </c>
      <c r="E27" s="982">
        <v>0.2</v>
      </c>
      <c r="F27" s="983">
        <v>1317821771</v>
      </c>
      <c r="G27" s="982">
        <v>0.2</v>
      </c>
      <c r="H27" s="983">
        <v>1354055628</v>
      </c>
      <c r="I27" s="982">
        <v>0.2</v>
      </c>
    </row>
    <row r="28" spans="2:9" s="965" customFormat="1" ht="15" customHeight="1">
      <c r="B28" s="979"/>
      <c r="C28" s="980" t="s">
        <v>158</v>
      </c>
      <c r="D28" s="981">
        <v>40600077155</v>
      </c>
      <c r="E28" s="982">
        <v>6</v>
      </c>
      <c r="F28" s="983">
        <v>48216867252</v>
      </c>
      <c r="G28" s="982">
        <v>7</v>
      </c>
      <c r="H28" s="983">
        <v>41631245244</v>
      </c>
      <c r="I28" s="982">
        <v>6</v>
      </c>
    </row>
    <row r="29" spans="2:9" s="965" customFormat="1" ht="15" customHeight="1">
      <c r="B29" s="979"/>
      <c r="C29" s="980" t="s">
        <v>159</v>
      </c>
      <c r="D29" s="981">
        <v>28742424360</v>
      </c>
      <c r="E29" s="982">
        <v>4.3</v>
      </c>
      <c r="F29" s="983">
        <v>28614415661</v>
      </c>
      <c r="G29" s="982">
        <v>4.2</v>
      </c>
      <c r="H29" s="983">
        <v>33414096514</v>
      </c>
      <c r="I29" s="982">
        <v>4.8</v>
      </c>
    </row>
    <row r="30" spans="2:9" s="965" customFormat="1" ht="15" customHeight="1">
      <c r="B30" s="979"/>
      <c r="C30" s="980" t="s">
        <v>160</v>
      </c>
      <c r="D30" s="981">
        <v>21814075986</v>
      </c>
      <c r="E30" s="982">
        <v>3.2</v>
      </c>
      <c r="F30" s="983">
        <v>22404906463</v>
      </c>
      <c r="G30" s="982">
        <v>3.3</v>
      </c>
      <c r="H30" s="983">
        <v>26022093658</v>
      </c>
      <c r="I30" s="982">
        <v>3.8</v>
      </c>
    </row>
    <row r="31" spans="2:9" s="965" customFormat="1" ht="15" customHeight="1">
      <c r="B31" s="979"/>
      <c r="C31" s="980" t="s">
        <v>161</v>
      </c>
      <c r="D31" s="981">
        <v>4951310321</v>
      </c>
      <c r="E31" s="982">
        <v>0.7</v>
      </c>
      <c r="F31" s="983">
        <v>5484242953</v>
      </c>
      <c r="G31" s="982">
        <v>0.8</v>
      </c>
      <c r="H31" s="983">
        <v>3119916471</v>
      </c>
      <c r="I31" s="982">
        <v>0.5</v>
      </c>
    </row>
    <row r="32" spans="2:9" s="965" customFormat="1" ht="15" customHeight="1">
      <c r="B32" s="979"/>
      <c r="C32" s="980"/>
      <c r="D32" s="981"/>
      <c r="E32" s="982"/>
      <c r="F32" s="983"/>
      <c r="G32" s="982"/>
      <c r="H32" s="983"/>
      <c r="I32" s="982"/>
    </row>
    <row r="33" spans="2:9" s="965" customFormat="1" ht="15" customHeight="1">
      <c r="B33" s="979"/>
      <c r="C33" s="980" t="s">
        <v>162</v>
      </c>
      <c r="D33" s="981">
        <v>98362945664</v>
      </c>
      <c r="E33" s="982">
        <v>14.6</v>
      </c>
      <c r="F33" s="983">
        <v>102268402482</v>
      </c>
      <c r="G33" s="982">
        <v>14.9</v>
      </c>
      <c r="H33" s="983">
        <v>108939371690</v>
      </c>
      <c r="I33" s="982">
        <v>15.8</v>
      </c>
    </row>
    <row r="34" spans="2:9" s="965" customFormat="1" ht="15" customHeight="1">
      <c r="B34" s="979"/>
      <c r="C34" s="980" t="s">
        <v>163</v>
      </c>
      <c r="D34" s="981">
        <v>38631916591</v>
      </c>
      <c r="E34" s="982">
        <v>5.7</v>
      </c>
      <c r="F34" s="983">
        <v>35919626997</v>
      </c>
      <c r="G34" s="982">
        <v>5.2</v>
      </c>
      <c r="H34" s="983">
        <v>41824168005</v>
      </c>
      <c r="I34" s="982">
        <v>6.1</v>
      </c>
    </row>
    <row r="35" spans="2:9" s="965" customFormat="1" ht="15" customHeight="1">
      <c r="B35" s="979"/>
      <c r="C35" s="980" t="s">
        <v>164</v>
      </c>
      <c r="D35" s="981">
        <v>167161787709</v>
      </c>
      <c r="E35" s="982">
        <v>24.7</v>
      </c>
      <c r="F35" s="983">
        <v>171220759953</v>
      </c>
      <c r="G35" s="982">
        <v>25</v>
      </c>
      <c r="H35" s="983">
        <v>195477584466</v>
      </c>
      <c r="I35" s="982">
        <v>28.3</v>
      </c>
    </row>
    <row r="36" spans="2:9" s="965" customFormat="1" ht="15" customHeight="1">
      <c r="B36" s="979"/>
      <c r="C36" s="980" t="s">
        <v>165</v>
      </c>
      <c r="D36" s="981">
        <v>29386202069</v>
      </c>
      <c r="E36" s="982">
        <v>4.3</v>
      </c>
      <c r="F36" s="983">
        <v>28501431446</v>
      </c>
      <c r="G36" s="982">
        <v>4.2</v>
      </c>
      <c r="H36" s="983">
        <v>28524521460</v>
      </c>
      <c r="I36" s="982">
        <v>4.1</v>
      </c>
    </row>
    <row r="37" spans="2:9" s="965" customFormat="1" ht="15" customHeight="1">
      <c r="B37" s="979"/>
      <c r="C37" s="980" t="s">
        <v>166</v>
      </c>
      <c r="D37" s="981">
        <v>129333968176</v>
      </c>
      <c r="E37" s="982">
        <v>19.1</v>
      </c>
      <c r="F37" s="983">
        <v>130816293537</v>
      </c>
      <c r="G37" s="982">
        <v>19.1</v>
      </c>
      <c r="H37" s="983">
        <v>134621800173</v>
      </c>
      <c r="I37" s="982">
        <v>19.5</v>
      </c>
    </row>
    <row r="38" spans="2:9" s="965" customFormat="1" ht="15" customHeight="1">
      <c r="B38" s="979"/>
      <c r="C38" s="980"/>
      <c r="D38" s="981"/>
      <c r="E38" s="982"/>
      <c r="F38" s="983"/>
      <c r="G38" s="982"/>
      <c r="H38" s="983"/>
      <c r="I38" s="982"/>
    </row>
    <row r="39" spans="2:9" s="965" customFormat="1" ht="15" customHeight="1">
      <c r="B39" s="979"/>
      <c r="C39" s="980" t="s">
        <v>167</v>
      </c>
      <c r="D39" s="981">
        <v>9246235744</v>
      </c>
      <c r="E39" s="982">
        <v>1.4</v>
      </c>
      <c r="F39" s="983">
        <v>6577180840</v>
      </c>
      <c r="G39" s="982">
        <v>1</v>
      </c>
      <c r="H39" s="983">
        <v>7017538035</v>
      </c>
      <c r="I39" s="982">
        <v>1</v>
      </c>
    </row>
    <row r="40" spans="2:9" s="965" customFormat="1" ht="15" customHeight="1">
      <c r="B40" s="979"/>
      <c r="C40" s="980" t="s">
        <v>168</v>
      </c>
      <c r="D40" s="981">
        <v>95129535834</v>
      </c>
      <c r="E40" s="982">
        <v>14.1</v>
      </c>
      <c r="F40" s="983">
        <v>91919210037</v>
      </c>
      <c r="G40" s="982">
        <v>13.4</v>
      </c>
      <c r="H40" s="983">
        <v>58694862303</v>
      </c>
      <c r="I40" s="982">
        <v>8.5</v>
      </c>
    </row>
    <row r="41" spans="2:9" s="965" customFormat="1" ht="15" customHeight="1">
      <c r="B41" s="979"/>
      <c r="C41" s="980" t="s">
        <v>169</v>
      </c>
      <c r="D41" s="981">
        <v>11096000204</v>
      </c>
      <c r="E41" s="982">
        <v>1.6</v>
      </c>
      <c r="F41" s="983">
        <v>11566262538</v>
      </c>
      <c r="G41" s="982">
        <v>1.7</v>
      </c>
      <c r="H41" s="983">
        <v>10641696207</v>
      </c>
      <c r="I41" s="982">
        <v>1.5</v>
      </c>
    </row>
    <row r="42" spans="2:9" s="965" customFormat="1" ht="15" customHeight="1">
      <c r="B42" s="979"/>
      <c r="C42" s="980" t="s">
        <v>170</v>
      </c>
      <c r="D42" s="986" t="s">
        <v>176</v>
      </c>
      <c r="E42" s="988" t="s">
        <v>176</v>
      </c>
      <c r="F42" s="987" t="s">
        <v>176</v>
      </c>
      <c r="G42" s="988" t="s">
        <v>176</v>
      </c>
      <c r="H42" s="987" t="s">
        <v>176</v>
      </c>
      <c r="I42" s="988" t="s">
        <v>176</v>
      </c>
    </row>
    <row r="43" spans="2:9" ht="9.75" customHeight="1">
      <c r="B43" s="974"/>
      <c r="C43" s="975"/>
      <c r="D43" s="976"/>
      <c r="E43" s="977"/>
      <c r="F43" s="978"/>
      <c r="G43" s="977"/>
      <c r="H43" s="978"/>
      <c r="I43" s="977"/>
    </row>
    <row r="44" spans="2:9" s="970" customFormat="1" ht="15" customHeight="1" thickBot="1">
      <c r="B44" s="1497" t="s">
        <v>171</v>
      </c>
      <c r="C44" s="1498"/>
      <c r="D44" s="989">
        <f>SUM(D7-D25)</f>
        <v>8629775287</v>
      </c>
      <c r="E44" s="990"/>
      <c r="F44" s="991">
        <f>SUM(F7-F25)</f>
        <v>7700617141</v>
      </c>
      <c r="G44" s="990"/>
      <c r="H44" s="991">
        <f>SUM(H7-H25)</f>
        <v>8118845979</v>
      </c>
      <c r="I44" s="990"/>
    </row>
    <row r="45" ht="12">
      <c r="B45" s="961" t="s">
        <v>177</v>
      </c>
    </row>
  </sheetData>
  <mergeCells count="4">
    <mergeCell ref="B7:C7"/>
    <mergeCell ref="B25:C25"/>
    <mergeCell ref="B5:C6"/>
    <mergeCell ref="B44:C44"/>
  </mergeCells>
  <printOptions/>
  <pageMargins left="0.75" right="0.75" top="1" bottom="1" header="0.512" footer="0.512"/>
  <pageSetup orientation="portrait" paperSize="9"/>
</worksheet>
</file>

<file path=xl/worksheets/sheet31.xml><?xml version="1.0" encoding="utf-8"?>
<worksheet xmlns="http://schemas.openxmlformats.org/spreadsheetml/2006/main" xmlns:r="http://schemas.openxmlformats.org/officeDocument/2006/relationships">
  <dimension ref="B2:AO70"/>
  <sheetViews>
    <sheetView workbookViewId="0" topLeftCell="A1">
      <selection activeCell="F12" sqref="F12"/>
    </sheetView>
  </sheetViews>
  <sheetFormatPr defaultColWidth="10.625" defaultRowHeight="13.5"/>
  <cols>
    <col min="1" max="1" width="2.625" style="1614" customWidth="1"/>
    <col min="2" max="19" width="10.625" style="1614" customWidth="1"/>
    <col min="20" max="20" width="11.625" style="1614" bestFit="1" customWidth="1"/>
    <col min="21" max="40" width="10.625" style="1614" customWidth="1"/>
    <col min="41" max="41" width="7.875" style="1614" bestFit="1" customWidth="1"/>
    <col min="42" max="16384" width="10.625" style="1614" customWidth="1"/>
  </cols>
  <sheetData>
    <row r="2" ht="14.25">
      <c r="B2" s="992" t="s">
        <v>560</v>
      </c>
    </row>
    <row r="3" spans="2:41" ht="12" thickBot="1">
      <c r="B3" s="1615"/>
      <c r="C3" s="1615"/>
      <c r="D3" s="1615"/>
      <c r="E3" s="1615"/>
      <c r="F3" s="1615"/>
      <c r="G3" s="1615"/>
      <c r="H3" s="1615"/>
      <c r="I3" s="1615"/>
      <c r="J3" s="1615"/>
      <c r="K3" s="1615"/>
      <c r="L3" s="1615"/>
      <c r="M3" s="1615"/>
      <c r="N3" s="1615"/>
      <c r="O3" s="1615"/>
      <c r="P3" s="1615"/>
      <c r="Q3" s="1615"/>
      <c r="R3" s="1615"/>
      <c r="S3" s="993"/>
      <c r="T3" s="1615"/>
      <c r="U3" s="1615" t="s">
        <v>206</v>
      </c>
      <c r="AO3" s="1615" t="s">
        <v>206</v>
      </c>
    </row>
    <row r="4" spans="2:41" s="1616" customFormat="1" ht="12.75" customHeight="1" thickTop="1">
      <c r="B4" s="1617"/>
      <c r="C4" s="1618"/>
      <c r="D4" s="1619"/>
      <c r="E4" s="1617" t="s">
        <v>179</v>
      </c>
      <c r="F4" s="1620" t="s">
        <v>180</v>
      </c>
      <c r="G4" s="1621"/>
      <c r="H4" s="1622" t="s">
        <v>181</v>
      </c>
      <c r="I4" s="1623"/>
      <c r="J4" s="1623"/>
      <c r="K4" s="1623"/>
      <c r="L4" s="1623"/>
      <c r="M4" s="1623"/>
      <c r="N4" s="1623"/>
      <c r="O4" s="1623"/>
      <c r="P4" s="1623"/>
      <c r="Q4" s="1623"/>
      <c r="R4" s="1623"/>
      <c r="S4" s="1623"/>
      <c r="T4" s="1623"/>
      <c r="U4" s="1623"/>
      <c r="V4" s="1623"/>
      <c r="W4" s="1623"/>
      <c r="X4" s="1623"/>
      <c r="Y4" s="1623"/>
      <c r="Z4" s="1623"/>
      <c r="AA4" s="1624"/>
      <c r="AB4" s="1660" t="s">
        <v>182</v>
      </c>
      <c r="AC4" s="1661"/>
      <c r="AD4" s="1661"/>
      <c r="AE4" s="1661"/>
      <c r="AF4" s="1661"/>
      <c r="AG4" s="1661"/>
      <c r="AH4" s="1661"/>
      <c r="AI4" s="1661"/>
      <c r="AJ4" s="1661"/>
      <c r="AK4" s="1661"/>
      <c r="AL4" s="1661"/>
      <c r="AM4" s="1661"/>
      <c r="AN4" s="1661"/>
      <c r="AO4" s="1662"/>
    </row>
    <row r="5" spans="2:41" s="1616" customFormat="1" ht="12.75" customHeight="1">
      <c r="B5" s="1625" t="s">
        <v>720</v>
      </c>
      <c r="C5" s="994" t="s">
        <v>183</v>
      </c>
      <c r="D5" s="1625" t="s">
        <v>184</v>
      </c>
      <c r="E5" s="1625" t="s">
        <v>185</v>
      </c>
      <c r="F5" s="1625" t="s">
        <v>186</v>
      </c>
      <c r="G5" s="1625" t="s">
        <v>207</v>
      </c>
      <c r="H5" s="778"/>
      <c r="I5" s="1626"/>
      <c r="J5" s="1625" t="s">
        <v>187</v>
      </c>
      <c r="K5" s="1625" t="s">
        <v>188</v>
      </c>
      <c r="L5" s="1625" t="s">
        <v>189</v>
      </c>
      <c r="M5" s="1625" t="s">
        <v>190</v>
      </c>
      <c r="N5" s="1625"/>
      <c r="O5" s="1625" t="s">
        <v>191</v>
      </c>
      <c r="P5" s="1625" t="s">
        <v>208</v>
      </c>
      <c r="Q5" s="1626"/>
      <c r="R5" s="1626"/>
      <c r="S5" s="1626"/>
      <c r="T5" s="1625" t="s">
        <v>192</v>
      </c>
      <c r="U5" s="1627"/>
      <c r="V5" s="1627"/>
      <c r="W5" s="1628"/>
      <c r="X5" s="1626"/>
      <c r="Y5" s="1626"/>
      <c r="Z5" s="1626"/>
      <c r="AA5" s="1626"/>
      <c r="AB5" s="1626"/>
      <c r="AC5" s="1626"/>
      <c r="AD5" s="1626"/>
      <c r="AE5" s="1626"/>
      <c r="AF5" s="1626"/>
      <c r="AG5" s="1663" t="s">
        <v>561</v>
      </c>
      <c r="AH5" s="1626"/>
      <c r="AI5" s="1626"/>
      <c r="AJ5" s="1626"/>
      <c r="AK5" s="1626"/>
      <c r="AL5" s="1626"/>
      <c r="AM5" s="1626"/>
      <c r="AN5" s="1626"/>
      <c r="AO5" s="1664" t="s">
        <v>209</v>
      </c>
    </row>
    <row r="6" spans="2:41" s="1616" customFormat="1" ht="12.75" customHeight="1">
      <c r="B6" s="1625"/>
      <c r="C6" s="994" t="s">
        <v>210</v>
      </c>
      <c r="D6" s="1625" t="s">
        <v>211</v>
      </c>
      <c r="E6" s="1625" t="s">
        <v>212</v>
      </c>
      <c r="F6" s="1626" t="s">
        <v>562</v>
      </c>
      <c r="G6" s="1625" t="s">
        <v>563</v>
      </c>
      <c r="H6" s="787" t="s">
        <v>193</v>
      </c>
      <c r="I6" s="1625" t="s">
        <v>145</v>
      </c>
      <c r="J6" s="1625"/>
      <c r="K6" s="1625" t="s">
        <v>194</v>
      </c>
      <c r="L6" s="1625" t="s">
        <v>195</v>
      </c>
      <c r="M6" s="1625"/>
      <c r="N6" s="1625" t="s">
        <v>213</v>
      </c>
      <c r="O6" s="1625" t="s">
        <v>196</v>
      </c>
      <c r="P6" s="1625" t="s">
        <v>214</v>
      </c>
      <c r="Q6" s="1625" t="s">
        <v>215</v>
      </c>
      <c r="R6" s="1625" t="s">
        <v>197</v>
      </c>
      <c r="S6" s="1625" t="s">
        <v>150</v>
      </c>
      <c r="T6" s="1625" t="s">
        <v>198</v>
      </c>
      <c r="U6" s="1627" t="s">
        <v>216</v>
      </c>
      <c r="V6" s="1627" t="s">
        <v>217</v>
      </c>
      <c r="W6" s="1665" t="s">
        <v>218</v>
      </c>
      <c r="X6" s="1666" t="s">
        <v>152</v>
      </c>
      <c r="Y6" s="1666" t="s">
        <v>153</v>
      </c>
      <c r="Z6" s="1666" t="s">
        <v>154</v>
      </c>
      <c r="AA6" s="1666" t="s">
        <v>199</v>
      </c>
      <c r="AB6" s="1666" t="s">
        <v>157</v>
      </c>
      <c r="AC6" s="1666" t="s">
        <v>158</v>
      </c>
      <c r="AD6" s="1666" t="s">
        <v>159</v>
      </c>
      <c r="AE6" s="1666" t="s">
        <v>200</v>
      </c>
      <c r="AF6" s="1666" t="s">
        <v>161</v>
      </c>
      <c r="AG6" s="1663"/>
      <c r="AH6" s="1666" t="s">
        <v>163</v>
      </c>
      <c r="AI6" s="1666" t="s">
        <v>164</v>
      </c>
      <c r="AJ6" s="1666" t="s">
        <v>201</v>
      </c>
      <c r="AK6" s="1666" t="s">
        <v>166</v>
      </c>
      <c r="AL6" s="1666" t="s">
        <v>167</v>
      </c>
      <c r="AM6" s="1666" t="s">
        <v>168</v>
      </c>
      <c r="AN6" s="1666" t="s">
        <v>169</v>
      </c>
      <c r="AO6" s="1667"/>
    </row>
    <row r="7" spans="2:41" s="1616" customFormat="1" ht="12.75" customHeight="1">
      <c r="B7" s="1629"/>
      <c r="C7" s="1630"/>
      <c r="D7" s="1631"/>
      <c r="E7" s="1632"/>
      <c r="F7" s="1629" t="s">
        <v>219</v>
      </c>
      <c r="G7" s="1632"/>
      <c r="H7" s="1630"/>
      <c r="I7" s="1631"/>
      <c r="J7" s="1629" t="s">
        <v>202</v>
      </c>
      <c r="K7" s="1629" t="s">
        <v>203</v>
      </c>
      <c r="L7" s="1629" t="s">
        <v>203</v>
      </c>
      <c r="M7" s="1629" t="s">
        <v>204</v>
      </c>
      <c r="N7" s="1629"/>
      <c r="O7" s="1629" t="s">
        <v>203</v>
      </c>
      <c r="P7" s="1629" t="s">
        <v>220</v>
      </c>
      <c r="Q7" s="1631"/>
      <c r="R7" s="1631"/>
      <c r="S7" s="1631"/>
      <c r="T7" s="1629" t="s">
        <v>205</v>
      </c>
      <c r="U7" s="1633"/>
      <c r="V7" s="1633"/>
      <c r="W7" s="1634"/>
      <c r="X7" s="1631"/>
      <c r="Y7" s="1631"/>
      <c r="Z7" s="1631"/>
      <c r="AA7" s="1631"/>
      <c r="AB7" s="1631"/>
      <c r="AC7" s="1631"/>
      <c r="AD7" s="1631"/>
      <c r="AE7" s="1631"/>
      <c r="AF7" s="1631"/>
      <c r="AG7" s="1668"/>
      <c r="AH7" s="1631"/>
      <c r="AI7" s="1631"/>
      <c r="AJ7" s="1631"/>
      <c r="AK7" s="1631"/>
      <c r="AL7" s="1631"/>
      <c r="AM7" s="1631"/>
      <c r="AN7" s="1631"/>
      <c r="AO7" s="1669"/>
    </row>
    <row r="8" spans="2:41" s="1616" customFormat="1" ht="12.75" customHeight="1">
      <c r="B8" s="1635" t="s">
        <v>564</v>
      </c>
      <c r="C8" s="1636">
        <v>495085950</v>
      </c>
      <c r="D8" s="1637">
        <v>481335519</v>
      </c>
      <c r="E8" s="1638">
        <v>13750431</v>
      </c>
      <c r="F8" s="1638">
        <v>753473</v>
      </c>
      <c r="G8" s="1638">
        <v>12996958</v>
      </c>
      <c r="H8" s="1639">
        <v>128625481</v>
      </c>
      <c r="I8" s="1638">
        <v>10850288</v>
      </c>
      <c r="J8" s="1638">
        <v>3252303</v>
      </c>
      <c r="K8" s="1638">
        <v>179230</v>
      </c>
      <c r="L8" s="1638">
        <v>257000</v>
      </c>
      <c r="M8" s="1638">
        <v>3664957</v>
      </c>
      <c r="N8" s="1638">
        <v>145733841</v>
      </c>
      <c r="O8" s="1638">
        <v>240823</v>
      </c>
      <c r="P8" s="1638">
        <v>4920772</v>
      </c>
      <c r="Q8" s="1638">
        <v>7826708</v>
      </c>
      <c r="R8" s="1638">
        <v>1285555</v>
      </c>
      <c r="S8" s="1640">
        <v>40799011</v>
      </c>
      <c r="T8" s="1638">
        <v>48449</v>
      </c>
      <c r="U8" s="1641">
        <v>28729842</v>
      </c>
      <c r="V8" s="1640">
        <v>3981879</v>
      </c>
      <c r="W8" s="1640">
        <v>768460</v>
      </c>
      <c r="X8" s="1640">
        <v>14256039</v>
      </c>
      <c r="Y8" s="1640">
        <v>10989544</v>
      </c>
      <c r="Z8" s="1640">
        <v>17314732</v>
      </c>
      <c r="AA8" s="1640">
        <v>71361036</v>
      </c>
      <c r="AB8" s="1640">
        <v>7026470</v>
      </c>
      <c r="AC8" s="1640">
        <v>65698787</v>
      </c>
      <c r="AD8" s="1640">
        <v>72774746</v>
      </c>
      <c r="AE8" s="1640">
        <v>39288510</v>
      </c>
      <c r="AF8" s="1640">
        <v>1817509</v>
      </c>
      <c r="AG8" s="1640">
        <v>44200405</v>
      </c>
      <c r="AH8" s="1640">
        <v>18625306</v>
      </c>
      <c r="AI8" s="1640">
        <v>80050901</v>
      </c>
      <c r="AJ8" s="1640">
        <v>16376452</v>
      </c>
      <c r="AK8" s="1640">
        <v>78858941</v>
      </c>
      <c r="AL8" s="1640">
        <v>2814763</v>
      </c>
      <c r="AM8" s="1640">
        <v>53064052</v>
      </c>
      <c r="AN8" s="1642">
        <v>738677</v>
      </c>
      <c r="AO8" s="1642" t="s">
        <v>819</v>
      </c>
    </row>
    <row r="9" spans="2:41" s="1616" customFormat="1" ht="12.75" customHeight="1">
      <c r="B9" s="1635"/>
      <c r="C9" s="1636"/>
      <c r="D9" s="1637"/>
      <c r="E9" s="1637"/>
      <c r="F9" s="1637"/>
      <c r="G9" s="1637"/>
      <c r="H9" s="996"/>
      <c r="I9" s="1637"/>
      <c r="J9" s="1637"/>
      <c r="K9" s="1637"/>
      <c r="L9" s="1637"/>
      <c r="M9" s="1637"/>
      <c r="N9" s="1637"/>
      <c r="O9" s="1637"/>
      <c r="P9" s="1637"/>
      <c r="Q9" s="1637"/>
      <c r="R9" s="1637"/>
      <c r="S9" s="1626"/>
      <c r="T9" s="1637"/>
      <c r="U9" s="1643"/>
      <c r="V9" s="1626"/>
      <c r="W9" s="1626"/>
      <c r="X9" s="1626"/>
      <c r="Y9" s="1626"/>
      <c r="Z9" s="1626"/>
      <c r="AA9" s="1626"/>
      <c r="AB9" s="1626"/>
      <c r="AC9" s="1626"/>
      <c r="AD9" s="1626"/>
      <c r="AE9" s="1626"/>
      <c r="AF9" s="1626"/>
      <c r="AG9" s="1626"/>
      <c r="AH9" s="1626"/>
      <c r="AI9" s="1626"/>
      <c r="AJ9" s="1626"/>
      <c r="AK9" s="1626"/>
      <c r="AL9" s="1626"/>
      <c r="AM9" s="1626"/>
      <c r="AN9" s="1644"/>
      <c r="AO9" s="1644"/>
    </row>
    <row r="10" spans="2:41" s="1645" customFormat="1" ht="12.75" customHeight="1">
      <c r="B10" s="1646" t="s">
        <v>565</v>
      </c>
      <c r="C10" s="1647">
        <v>494470512</v>
      </c>
      <c r="D10" s="1648">
        <v>478924130</v>
      </c>
      <c r="E10" s="1648">
        <v>15546382</v>
      </c>
      <c r="F10" s="1648">
        <v>1135545</v>
      </c>
      <c r="G10" s="1648">
        <v>14410837</v>
      </c>
      <c r="H10" s="998">
        <v>124661942</v>
      </c>
      <c r="I10" s="1648">
        <v>11037161</v>
      </c>
      <c r="J10" s="1648">
        <v>4771843</v>
      </c>
      <c r="K10" s="1648">
        <v>198711</v>
      </c>
      <c r="L10" s="1648">
        <v>269750</v>
      </c>
      <c r="M10" s="1648">
        <v>3996956</v>
      </c>
      <c r="N10" s="1648">
        <v>146432332</v>
      </c>
      <c r="O10" s="1648">
        <v>248195</v>
      </c>
      <c r="P10" s="1648">
        <v>5250369</v>
      </c>
      <c r="Q10" s="1648">
        <v>8189893</v>
      </c>
      <c r="R10" s="1648">
        <v>1298086</v>
      </c>
      <c r="S10" s="1648">
        <v>39775348</v>
      </c>
      <c r="T10" s="1648">
        <v>48449</v>
      </c>
      <c r="U10" s="1649">
        <v>27767421</v>
      </c>
      <c r="V10" s="1649">
        <v>3222869</v>
      </c>
      <c r="W10" s="1649">
        <v>519874</v>
      </c>
      <c r="X10" s="1649">
        <v>15691527</v>
      </c>
      <c r="Y10" s="1649">
        <v>12108262</v>
      </c>
      <c r="Z10" s="1649">
        <v>17851850</v>
      </c>
      <c r="AA10" s="1649">
        <v>71129674</v>
      </c>
      <c r="AB10" s="1649">
        <v>7244571</v>
      </c>
      <c r="AC10" s="1649">
        <v>63831936</v>
      </c>
      <c r="AD10" s="1649">
        <v>73788671</v>
      </c>
      <c r="AE10" s="1649">
        <v>38426469</v>
      </c>
      <c r="AF10" s="1649">
        <v>2167946</v>
      </c>
      <c r="AG10" s="1649">
        <v>41186523</v>
      </c>
      <c r="AH10" s="1649">
        <v>18618503</v>
      </c>
      <c r="AI10" s="1649">
        <v>85024241</v>
      </c>
      <c r="AJ10" s="1649">
        <v>17052616</v>
      </c>
      <c r="AK10" s="1649">
        <v>75588245</v>
      </c>
      <c r="AL10" s="1649">
        <v>1800481</v>
      </c>
      <c r="AM10" s="1649">
        <v>54016154</v>
      </c>
      <c r="AN10" s="1650">
        <v>177774</v>
      </c>
      <c r="AO10" s="1650">
        <v>0</v>
      </c>
    </row>
    <row r="11" spans="2:41" s="1645" customFormat="1" ht="12.75" customHeight="1">
      <c r="B11" s="1646"/>
      <c r="C11" s="1647"/>
      <c r="D11" s="1648"/>
      <c r="E11" s="1648"/>
      <c r="F11" s="1648"/>
      <c r="G11" s="1648"/>
      <c r="H11" s="998"/>
      <c r="I11" s="1648"/>
      <c r="J11" s="1648"/>
      <c r="K11" s="1648"/>
      <c r="L11" s="1648"/>
      <c r="M11" s="1648"/>
      <c r="N11" s="1648"/>
      <c r="O11" s="1648"/>
      <c r="P11" s="1648"/>
      <c r="Q11" s="1648"/>
      <c r="R11" s="1648"/>
      <c r="S11" s="1651"/>
      <c r="T11" s="1648"/>
      <c r="U11" s="1649"/>
      <c r="V11" s="1649"/>
      <c r="W11" s="1649"/>
      <c r="X11" s="1649"/>
      <c r="Y11" s="1649"/>
      <c r="Z11" s="1649"/>
      <c r="AA11" s="1649"/>
      <c r="AB11" s="1649"/>
      <c r="AC11" s="1649"/>
      <c r="AD11" s="1649"/>
      <c r="AE11" s="1649"/>
      <c r="AF11" s="1649"/>
      <c r="AG11" s="1649"/>
      <c r="AH11" s="1649"/>
      <c r="AI11" s="1649"/>
      <c r="AJ11" s="1649"/>
      <c r="AK11" s="1649"/>
      <c r="AL11" s="1649"/>
      <c r="AM11" s="1649"/>
      <c r="AN11" s="1650"/>
      <c r="AO11" s="1650"/>
    </row>
    <row r="12" spans="2:41" s="1645" customFormat="1" ht="12.75" customHeight="1">
      <c r="B12" s="1646" t="s">
        <v>740</v>
      </c>
      <c r="C12" s="1647">
        <v>308962477</v>
      </c>
      <c r="D12" s="1648">
        <v>298578692</v>
      </c>
      <c r="E12" s="1648">
        <v>10383785</v>
      </c>
      <c r="F12" s="1648">
        <v>674388</v>
      </c>
      <c r="G12" s="1648">
        <v>9709397</v>
      </c>
      <c r="H12" s="998">
        <v>99774743</v>
      </c>
      <c r="I12" s="1648">
        <v>7497737</v>
      </c>
      <c r="J12" s="1648">
        <v>3748381</v>
      </c>
      <c r="K12" s="1648">
        <v>103166</v>
      </c>
      <c r="L12" s="1648">
        <v>240050</v>
      </c>
      <c r="M12" s="1648">
        <v>2347750</v>
      </c>
      <c r="N12" s="1648">
        <v>70907624</v>
      </c>
      <c r="O12" s="1648">
        <v>187818</v>
      </c>
      <c r="P12" s="1648">
        <v>3700887</v>
      </c>
      <c r="Q12" s="1648">
        <v>4937832</v>
      </c>
      <c r="R12" s="1648">
        <v>969426</v>
      </c>
      <c r="S12" s="1648">
        <v>27314676</v>
      </c>
      <c r="T12" s="1648">
        <v>48449</v>
      </c>
      <c r="U12" s="1649">
        <v>14117954</v>
      </c>
      <c r="V12" s="1649">
        <v>1814334</v>
      </c>
      <c r="W12" s="1649">
        <v>362011</v>
      </c>
      <c r="X12" s="1649">
        <v>9216323</v>
      </c>
      <c r="Y12" s="1649">
        <v>7721460</v>
      </c>
      <c r="Z12" s="1649">
        <v>13344644</v>
      </c>
      <c r="AA12" s="1649">
        <v>40607212</v>
      </c>
      <c r="AB12" s="1649">
        <v>3910269</v>
      </c>
      <c r="AC12" s="1649">
        <v>36432322</v>
      </c>
      <c r="AD12" s="1649">
        <v>49235615</v>
      </c>
      <c r="AE12" s="1649">
        <v>26967988</v>
      </c>
      <c r="AF12" s="1649">
        <v>1679176</v>
      </c>
      <c r="AG12" s="1649">
        <v>18307509</v>
      </c>
      <c r="AH12" s="1649">
        <v>11062785</v>
      </c>
      <c r="AI12" s="1649">
        <v>62357115</v>
      </c>
      <c r="AJ12" s="1649">
        <v>10781470</v>
      </c>
      <c r="AK12" s="1649">
        <v>43322208</v>
      </c>
      <c r="AL12" s="1649">
        <v>610727</v>
      </c>
      <c r="AM12" s="1649">
        <v>33863039</v>
      </c>
      <c r="AN12" s="1650">
        <v>48469</v>
      </c>
      <c r="AO12" s="1650">
        <v>0</v>
      </c>
    </row>
    <row r="13" spans="2:41" s="1645" customFormat="1" ht="12.75" customHeight="1">
      <c r="B13" s="1646"/>
      <c r="C13" s="1647"/>
      <c r="D13" s="1648"/>
      <c r="E13" s="1648"/>
      <c r="F13" s="1648"/>
      <c r="G13" s="1648"/>
      <c r="H13" s="998"/>
      <c r="I13" s="1648"/>
      <c r="J13" s="1648"/>
      <c r="K13" s="1648"/>
      <c r="L13" s="1648"/>
      <c r="M13" s="1648"/>
      <c r="N13" s="1648"/>
      <c r="O13" s="1648"/>
      <c r="P13" s="1648"/>
      <c r="Q13" s="1648"/>
      <c r="R13" s="1648"/>
      <c r="S13" s="1651"/>
      <c r="T13" s="1648"/>
      <c r="U13" s="1649"/>
      <c r="V13" s="1649"/>
      <c r="W13" s="1649"/>
      <c r="X13" s="1649"/>
      <c r="Y13" s="1649"/>
      <c r="Z13" s="1649"/>
      <c r="AA13" s="1649"/>
      <c r="AB13" s="1649"/>
      <c r="AC13" s="1649"/>
      <c r="AD13" s="1649"/>
      <c r="AE13" s="1649"/>
      <c r="AF13" s="1649"/>
      <c r="AG13" s="1649"/>
      <c r="AH13" s="1649"/>
      <c r="AI13" s="1649"/>
      <c r="AJ13" s="1649"/>
      <c r="AK13" s="1649"/>
      <c r="AL13" s="1649"/>
      <c r="AM13" s="1649"/>
      <c r="AN13" s="1650"/>
      <c r="AO13" s="1650"/>
    </row>
    <row r="14" spans="2:41" s="1645" customFormat="1" ht="12.75" customHeight="1">
      <c r="B14" s="1646" t="s">
        <v>741</v>
      </c>
      <c r="C14" s="1647">
        <v>185508035</v>
      </c>
      <c r="D14" s="1648">
        <v>180345438</v>
      </c>
      <c r="E14" s="1648">
        <v>5162597</v>
      </c>
      <c r="F14" s="1648">
        <v>461157</v>
      </c>
      <c r="G14" s="1648">
        <v>4701440</v>
      </c>
      <c r="H14" s="998">
        <v>24887199</v>
      </c>
      <c r="I14" s="1648">
        <v>3539424</v>
      </c>
      <c r="J14" s="1648">
        <v>1023462</v>
      </c>
      <c r="K14" s="1648">
        <v>95545</v>
      </c>
      <c r="L14" s="1648">
        <v>29700</v>
      </c>
      <c r="M14" s="1648">
        <v>1649206</v>
      </c>
      <c r="N14" s="1648">
        <v>75524708</v>
      </c>
      <c r="O14" s="1648">
        <v>60377</v>
      </c>
      <c r="P14" s="1648">
        <v>1549482</v>
      </c>
      <c r="Q14" s="1648">
        <v>3252061</v>
      </c>
      <c r="R14" s="1648">
        <v>328660</v>
      </c>
      <c r="S14" s="1648">
        <v>12460672</v>
      </c>
      <c r="T14" s="1652">
        <v>0</v>
      </c>
      <c r="U14" s="1649">
        <v>13649467</v>
      </c>
      <c r="V14" s="1649">
        <v>1408535</v>
      </c>
      <c r="W14" s="1649">
        <v>157863</v>
      </c>
      <c r="X14" s="1649">
        <v>6475204</v>
      </c>
      <c r="Y14" s="1649">
        <v>4386802</v>
      </c>
      <c r="Z14" s="1649">
        <v>4507206</v>
      </c>
      <c r="AA14" s="1649">
        <v>30522462</v>
      </c>
      <c r="AB14" s="1649">
        <v>3334302</v>
      </c>
      <c r="AC14" s="1649">
        <v>27399614</v>
      </c>
      <c r="AD14" s="1649">
        <v>24553056</v>
      </c>
      <c r="AE14" s="1649">
        <v>11458481</v>
      </c>
      <c r="AF14" s="1649">
        <v>488770</v>
      </c>
      <c r="AG14" s="1649">
        <v>22879014</v>
      </c>
      <c r="AH14" s="1649">
        <v>7555718</v>
      </c>
      <c r="AI14" s="1649">
        <v>22667126</v>
      </c>
      <c r="AJ14" s="1649">
        <v>6271146</v>
      </c>
      <c r="AK14" s="1649">
        <v>32266037</v>
      </c>
      <c r="AL14" s="1649">
        <v>1189754</v>
      </c>
      <c r="AM14" s="1649">
        <v>20153115</v>
      </c>
      <c r="AN14" s="1650">
        <v>129305</v>
      </c>
      <c r="AO14" s="1650">
        <v>0</v>
      </c>
    </row>
    <row r="15" spans="2:41" s="1616" customFormat="1" ht="12.75" customHeight="1">
      <c r="B15" s="1635"/>
      <c r="C15" s="1636"/>
      <c r="D15" s="1637"/>
      <c r="E15" s="1637"/>
      <c r="F15" s="1637"/>
      <c r="G15" s="1637"/>
      <c r="H15" s="996"/>
      <c r="I15" s="1637"/>
      <c r="J15" s="1637"/>
      <c r="K15" s="1637"/>
      <c r="L15" s="1637"/>
      <c r="M15" s="1637"/>
      <c r="N15" s="1637"/>
      <c r="O15" s="1637"/>
      <c r="P15" s="1637"/>
      <c r="Q15" s="1637"/>
      <c r="R15" s="1637"/>
      <c r="S15" s="1626"/>
      <c r="T15" s="1637"/>
      <c r="U15" s="1643"/>
      <c r="V15" s="1626"/>
      <c r="W15" s="1626"/>
      <c r="X15" s="1626"/>
      <c r="Y15" s="1626"/>
      <c r="Z15" s="1626"/>
      <c r="AA15" s="1626"/>
      <c r="AB15" s="1626"/>
      <c r="AC15" s="1626"/>
      <c r="AD15" s="1626"/>
      <c r="AE15" s="1626"/>
      <c r="AF15" s="1626"/>
      <c r="AG15" s="1626"/>
      <c r="AH15" s="1626"/>
      <c r="AI15" s="1626"/>
      <c r="AJ15" s="1626"/>
      <c r="AK15" s="1626"/>
      <c r="AL15" s="1626"/>
      <c r="AM15" s="1626"/>
      <c r="AN15" s="1644"/>
      <c r="AO15" s="1644"/>
    </row>
    <row r="16" spans="2:41" s="1616" customFormat="1" ht="12.75" customHeight="1">
      <c r="B16" s="1635" t="s">
        <v>746</v>
      </c>
      <c r="C16" s="1636">
        <v>78164232</v>
      </c>
      <c r="D16" s="1637">
        <v>74896794</v>
      </c>
      <c r="E16" s="1637">
        <v>3267438</v>
      </c>
      <c r="F16" s="1637">
        <v>134914</v>
      </c>
      <c r="G16" s="1637">
        <v>3132524</v>
      </c>
      <c r="H16" s="996">
        <v>32557216</v>
      </c>
      <c r="I16" s="1637">
        <v>1957050</v>
      </c>
      <c r="J16" s="1637">
        <v>1275579</v>
      </c>
      <c r="K16" s="1637">
        <v>7092</v>
      </c>
      <c r="L16" s="1637">
        <v>59623</v>
      </c>
      <c r="M16" s="1637">
        <v>537696</v>
      </c>
      <c r="N16" s="1637">
        <v>9931242</v>
      </c>
      <c r="O16" s="1637">
        <v>56619</v>
      </c>
      <c r="P16" s="1637">
        <v>671090</v>
      </c>
      <c r="Q16" s="1637">
        <v>1324835</v>
      </c>
      <c r="R16" s="1637">
        <v>410558</v>
      </c>
      <c r="S16" s="1626">
        <v>6883529</v>
      </c>
      <c r="T16" s="1637" t="s">
        <v>819</v>
      </c>
      <c r="U16" s="1643">
        <v>2203384</v>
      </c>
      <c r="V16" s="1626">
        <v>267393</v>
      </c>
      <c r="W16" s="1626">
        <v>65171</v>
      </c>
      <c r="X16" s="1626">
        <v>1373926</v>
      </c>
      <c r="Y16" s="1626">
        <v>2163905</v>
      </c>
      <c r="Z16" s="1626">
        <v>3366324</v>
      </c>
      <c r="AA16" s="1626">
        <v>13052000</v>
      </c>
      <c r="AB16" s="1626">
        <v>753414</v>
      </c>
      <c r="AC16" s="1626">
        <v>8538139</v>
      </c>
      <c r="AD16" s="1626">
        <v>11307805</v>
      </c>
      <c r="AE16" s="1626">
        <v>6067129</v>
      </c>
      <c r="AF16" s="1626">
        <v>248779</v>
      </c>
      <c r="AG16" s="1626">
        <v>2278239</v>
      </c>
      <c r="AH16" s="1626">
        <v>3244561</v>
      </c>
      <c r="AI16" s="1626">
        <v>19526740</v>
      </c>
      <c r="AJ16" s="1626">
        <v>2317330</v>
      </c>
      <c r="AK16" s="1626">
        <v>12711623</v>
      </c>
      <c r="AL16" s="1626">
        <v>60301</v>
      </c>
      <c r="AM16" s="1626">
        <v>7842734</v>
      </c>
      <c r="AN16" s="1644">
        <v>0</v>
      </c>
      <c r="AO16" s="1644">
        <v>0</v>
      </c>
    </row>
    <row r="17" spans="2:41" s="1616" customFormat="1" ht="12.75" customHeight="1">
      <c r="B17" s="1635" t="s">
        <v>747</v>
      </c>
      <c r="C17" s="1636">
        <v>31759295</v>
      </c>
      <c r="D17" s="1637">
        <v>30660658</v>
      </c>
      <c r="E17" s="1637">
        <v>1098637</v>
      </c>
      <c r="F17" s="1637">
        <v>66976</v>
      </c>
      <c r="G17" s="1637">
        <v>1031661</v>
      </c>
      <c r="H17" s="996">
        <v>10204799</v>
      </c>
      <c r="I17" s="1637">
        <v>811839</v>
      </c>
      <c r="J17" s="1637">
        <v>369613</v>
      </c>
      <c r="K17" s="1637" t="s">
        <v>819</v>
      </c>
      <c r="L17" s="1637">
        <v>17456</v>
      </c>
      <c r="M17" s="1637">
        <v>254581</v>
      </c>
      <c r="N17" s="1637">
        <v>7297473</v>
      </c>
      <c r="O17" s="1637">
        <v>18969</v>
      </c>
      <c r="P17" s="1637">
        <v>413731</v>
      </c>
      <c r="Q17" s="1637">
        <v>423334</v>
      </c>
      <c r="R17" s="1637">
        <v>84372</v>
      </c>
      <c r="S17" s="1626">
        <v>3881271</v>
      </c>
      <c r="T17" s="1637" t="s">
        <v>819</v>
      </c>
      <c r="U17" s="1643">
        <v>1069189</v>
      </c>
      <c r="V17" s="1626">
        <v>201752</v>
      </c>
      <c r="W17" s="1626">
        <v>51100</v>
      </c>
      <c r="X17" s="1626">
        <v>1041085</v>
      </c>
      <c r="Y17" s="1626">
        <v>678464</v>
      </c>
      <c r="Z17" s="1626">
        <v>1304267</v>
      </c>
      <c r="AA17" s="1626">
        <v>3636000</v>
      </c>
      <c r="AB17" s="1626">
        <v>381170</v>
      </c>
      <c r="AC17" s="1626">
        <v>3605239</v>
      </c>
      <c r="AD17" s="1626">
        <v>5815170</v>
      </c>
      <c r="AE17" s="1626">
        <v>3246420</v>
      </c>
      <c r="AF17" s="1626">
        <v>280697</v>
      </c>
      <c r="AG17" s="1626">
        <v>1087347</v>
      </c>
      <c r="AH17" s="1626">
        <v>1305828</v>
      </c>
      <c r="AI17" s="1626">
        <v>5240466</v>
      </c>
      <c r="AJ17" s="1626">
        <v>1177453</v>
      </c>
      <c r="AK17" s="1626">
        <v>4500198</v>
      </c>
      <c r="AL17" s="1626">
        <v>140385</v>
      </c>
      <c r="AM17" s="1626">
        <v>3880285</v>
      </c>
      <c r="AN17" s="1644">
        <v>0</v>
      </c>
      <c r="AO17" s="1644">
        <v>0</v>
      </c>
    </row>
    <row r="18" spans="2:41" s="1616" customFormat="1" ht="12.75" customHeight="1">
      <c r="B18" s="1635" t="s">
        <v>748</v>
      </c>
      <c r="C18" s="1636">
        <v>33873711</v>
      </c>
      <c r="D18" s="1637">
        <v>32826118</v>
      </c>
      <c r="E18" s="1637">
        <v>1047593</v>
      </c>
      <c r="F18" s="1637">
        <v>34595</v>
      </c>
      <c r="G18" s="1637">
        <v>1012998</v>
      </c>
      <c r="H18" s="996">
        <v>10323539</v>
      </c>
      <c r="I18" s="1637">
        <v>825795</v>
      </c>
      <c r="J18" s="1637">
        <v>394313</v>
      </c>
      <c r="K18" s="1637">
        <v>31433</v>
      </c>
      <c r="L18" s="1637">
        <v>32756</v>
      </c>
      <c r="M18" s="1637">
        <v>255680</v>
      </c>
      <c r="N18" s="1637">
        <v>8481894</v>
      </c>
      <c r="O18" s="1637">
        <v>18746</v>
      </c>
      <c r="P18" s="1637">
        <v>592423</v>
      </c>
      <c r="Q18" s="1637">
        <v>593091</v>
      </c>
      <c r="R18" s="1637">
        <v>120588</v>
      </c>
      <c r="S18" s="1626">
        <v>3122929</v>
      </c>
      <c r="T18" s="1637" t="s">
        <v>819</v>
      </c>
      <c r="U18" s="1643">
        <v>2095857</v>
      </c>
      <c r="V18" s="1626">
        <v>217616</v>
      </c>
      <c r="W18" s="1626">
        <v>23484</v>
      </c>
      <c r="X18" s="1626">
        <v>324868</v>
      </c>
      <c r="Y18" s="1626">
        <v>1114681</v>
      </c>
      <c r="Z18" s="1626">
        <v>1802518</v>
      </c>
      <c r="AA18" s="1626">
        <v>3501500</v>
      </c>
      <c r="AB18" s="1626">
        <v>352725</v>
      </c>
      <c r="AC18" s="1626">
        <v>3428636</v>
      </c>
      <c r="AD18" s="1626">
        <v>5730366</v>
      </c>
      <c r="AE18" s="1626">
        <v>3429646</v>
      </c>
      <c r="AF18" s="1626">
        <v>149763</v>
      </c>
      <c r="AG18" s="1626">
        <v>2660708</v>
      </c>
      <c r="AH18" s="1626">
        <v>1195681</v>
      </c>
      <c r="AI18" s="1626">
        <v>6463146</v>
      </c>
      <c r="AJ18" s="1626">
        <v>1142816</v>
      </c>
      <c r="AK18" s="1626">
        <v>4356823</v>
      </c>
      <c r="AL18" s="1626">
        <v>19716</v>
      </c>
      <c r="AM18" s="1626">
        <v>3867742</v>
      </c>
      <c r="AN18" s="1644">
        <v>28350</v>
      </c>
      <c r="AO18" s="1644">
        <v>0</v>
      </c>
    </row>
    <row r="19" spans="2:41" s="1616" customFormat="1" ht="12.75" customHeight="1">
      <c r="B19" s="1635" t="s">
        <v>749</v>
      </c>
      <c r="C19" s="1636">
        <v>34538084</v>
      </c>
      <c r="D19" s="1637">
        <v>33152671</v>
      </c>
      <c r="E19" s="1637">
        <v>1385413</v>
      </c>
      <c r="F19" s="1637">
        <v>2729</v>
      </c>
      <c r="G19" s="1637">
        <v>1382684</v>
      </c>
      <c r="H19" s="996">
        <v>12768777</v>
      </c>
      <c r="I19" s="1637">
        <v>874375</v>
      </c>
      <c r="J19" s="1637">
        <v>406514</v>
      </c>
      <c r="K19" s="1637">
        <v>23348</v>
      </c>
      <c r="L19" s="1637">
        <v>11940</v>
      </c>
      <c r="M19" s="1637">
        <v>261327</v>
      </c>
      <c r="N19" s="1637">
        <v>6074052</v>
      </c>
      <c r="O19" s="1637">
        <v>20993</v>
      </c>
      <c r="P19" s="1637">
        <v>630576</v>
      </c>
      <c r="Q19" s="1637">
        <v>565694</v>
      </c>
      <c r="R19" s="1637">
        <v>89794</v>
      </c>
      <c r="S19" s="1626">
        <v>3015348</v>
      </c>
      <c r="T19" s="1637" t="s">
        <v>819</v>
      </c>
      <c r="U19" s="1643">
        <v>1517883</v>
      </c>
      <c r="V19" s="1626">
        <v>308275</v>
      </c>
      <c r="W19" s="1626">
        <v>21905</v>
      </c>
      <c r="X19" s="1626">
        <v>1391570</v>
      </c>
      <c r="Y19" s="1626">
        <v>1367566</v>
      </c>
      <c r="Z19" s="1626">
        <v>945335</v>
      </c>
      <c r="AA19" s="1626">
        <v>4242812</v>
      </c>
      <c r="AB19" s="1626">
        <v>384154</v>
      </c>
      <c r="AC19" s="1626">
        <v>4842524</v>
      </c>
      <c r="AD19" s="1626">
        <v>5531072</v>
      </c>
      <c r="AE19" s="1626">
        <v>3014887</v>
      </c>
      <c r="AF19" s="1626">
        <v>149653</v>
      </c>
      <c r="AG19" s="1626">
        <v>1701327</v>
      </c>
      <c r="AH19" s="1626">
        <v>1169542</v>
      </c>
      <c r="AI19" s="1626">
        <v>5968737</v>
      </c>
      <c r="AJ19" s="1626">
        <v>1494028</v>
      </c>
      <c r="AK19" s="1626">
        <v>5472272</v>
      </c>
      <c r="AL19" s="1644">
        <v>0</v>
      </c>
      <c r="AM19" s="1626">
        <v>3409193</v>
      </c>
      <c r="AN19" s="1644">
        <v>15282</v>
      </c>
      <c r="AO19" s="1644">
        <v>0</v>
      </c>
    </row>
    <row r="20" spans="2:41" s="1616" customFormat="1" ht="12.75" customHeight="1">
      <c r="B20" s="1635"/>
      <c r="C20" s="1636"/>
      <c r="D20" s="1637"/>
      <c r="E20" s="1637"/>
      <c r="F20" s="1637"/>
      <c r="G20" s="1637"/>
      <c r="H20" s="996"/>
      <c r="I20" s="1637"/>
      <c r="J20" s="1637"/>
      <c r="K20" s="1637"/>
      <c r="L20" s="1637"/>
      <c r="M20" s="1637"/>
      <c r="N20" s="1637"/>
      <c r="O20" s="1637"/>
      <c r="P20" s="1637"/>
      <c r="Q20" s="1637"/>
      <c r="R20" s="1637"/>
      <c r="S20" s="1626"/>
      <c r="T20" s="1637"/>
      <c r="U20" s="1643"/>
      <c r="V20" s="1626"/>
      <c r="W20" s="1626"/>
      <c r="X20" s="1626"/>
      <c r="Y20" s="1626"/>
      <c r="Z20" s="1626"/>
      <c r="AA20" s="1626"/>
      <c r="AB20" s="1626"/>
      <c r="AC20" s="1626"/>
      <c r="AD20" s="1626"/>
      <c r="AE20" s="1626"/>
      <c r="AF20" s="1626"/>
      <c r="AG20" s="1626"/>
      <c r="AH20" s="1626"/>
      <c r="AI20" s="1626"/>
      <c r="AJ20" s="1626"/>
      <c r="AK20" s="1626"/>
      <c r="AL20" s="1626"/>
      <c r="AM20" s="1626"/>
      <c r="AN20" s="1644"/>
      <c r="AO20" s="1644"/>
    </row>
    <row r="21" spans="2:41" s="1616" customFormat="1" ht="12.75" customHeight="1">
      <c r="B21" s="1635" t="s">
        <v>750</v>
      </c>
      <c r="C21" s="1636">
        <v>15512710</v>
      </c>
      <c r="D21" s="1637">
        <v>15153677</v>
      </c>
      <c r="E21" s="1637">
        <v>359033</v>
      </c>
      <c r="F21" s="1637">
        <v>14506</v>
      </c>
      <c r="G21" s="1637">
        <v>344527</v>
      </c>
      <c r="H21" s="996">
        <v>4317882</v>
      </c>
      <c r="I21" s="1637">
        <v>360083</v>
      </c>
      <c r="J21" s="1637">
        <v>160702</v>
      </c>
      <c r="K21" s="1637">
        <v>1730</v>
      </c>
      <c r="L21" s="1637">
        <v>5239</v>
      </c>
      <c r="M21" s="1637">
        <v>105722</v>
      </c>
      <c r="N21" s="1637">
        <v>4198642</v>
      </c>
      <c r="O21" s="1637">
        <v>9912</v>
      </c>
      <c r="P21" s="1637">
        <v>203020</v>
      </c>
      <c r="Q21" s="1637">
        <v>236222</v>
      </c>
      <c r="R21" s="1637">
        <v>30807</v>
      </c>
      <c r="S21" s="1637">
        <v>1443951</v>
      </c>
      <c r="T21" s="1653" t="s">
        <v>819</v>
      </c>
      <c r="U21" s="1643">
        <v>404448</v>
      </c>
      <c r="V21" s="1626">
        <v>52794</v>
      </c>
      <c r="W21" s="1626">
        <v>5680</v>
      </c>
      <c r="X21" s="1626">
        <v>883734</v>
      </c>
      <c r="Y21" s="1626">
        <v>245133</v>
      </c>
      <c r="Z21" s="1626">
        <v>350909</v>
      </c>
      <c r="AA21" s="1626">
        <v>2496100</v>
      </c>
      <c r="AB21" s="1626">
        <v>255863</v>
      </c>
      <c r="AC21" s="1626">
        <v>2080090</v>
      </c>
      <c r="AD21" s="1626">
        <v>2388869</v>
      </c>
      <c r="AE21" s="1626">
        <v>1449083</v>
      </c>
      <c r="AF21" s="1626">
        <v>212869</v>
      </c>
      <c r="AG21" s="1626">
        <v>1048933</v>
      </c>
      <c r="AH21" s="1626">
        <v>428002</v>
      </c>
      <c r="AI21" s="1626">
        <v>3706723</v>
      </c>
      <c r="AJ21" s="1626">
        <v>584229</v>
      </c>
      <c r="AK21" s="1626">
        <v>1730987</v>
      </c>
      <c r="AL21" s="1644">
        <v>0</v>
      </c>
      <c r="AM21" s="1626">
        <v>1268029</v>
      </c>
      <c r="AN21" s="1644">
        <v>0</v>
      </c>
      <c r="AO21" s="1644">
        <v>0</v>
      </c>
    </row>
    <row r="22" spans="2:41" s="1616" customFormat="1" ht="12.75" customHeight="1">
      <c r="B22" s="1635" t="s">
        <v>751</v>
      </c>
      <c r="C22" s="1636">
        <v>13685035</v>
      </c>
      <c r="D22" s="1637">
        <v>13160168</v>
      </c>
      <c r="E22" s="1637">
        <v>524867</v>
      </c>
      <c r="F22" s="1637">
        <v>76791</v>
      </c>
      <c r="G22" s="1637">
        <v>448076</v>
      </c>
      <c r="H22" s="996">
        <v>4130958</v>
      </c>
      <c r="I22" s="1637">
        <v>334263</v>
      </c>
      <c r="J22" s="1637">
        <v>166581</v>
      </c>
      <c r="K22" s="1637" t="s">
        <v>819</v>
      </c>
      <c r="L22" s="1637">
        <v>6608</v>
      </c>
      <c r="M22" s="1637">
        <v>105685</v>
      </c>
      <c r="N22" s="1637">
        <v>3994137</v>
      </c>
      <c r="O22" s="1637">
        <v>8658</v>
      </c>
      <c r="P22" s="1637">
        <v>101063</v>
      </c>
      <c r="Q22" s="1637">
        <v>249783</v>
      </c>
      <c r="R22" s="1637">
        <v>28018</v>
      </c>
      <c r="S22" s="1637">
        <v>921891</v>
      </c>
      <c r="T22" s="1653" t="s">
        <v>819</v>
      </c>
      <c r="U22" s="1643">
        <v>812993</v>
      </c>
      <c r="V22" s="1626">
        <v>61823</v>
      </c>
      <c r="W22" s="1626">
        <v>800</v>
      </c>
      <c r="X22" s="1626">
        <v>330171</v>
      </c>
      <c r="Y22" s="1626">
        <v>191458</v>
      </c>
      <c r="Z22" s="1626">
        <v>539845</v>
      </c>
      <c r="AA22" s="1626">
        <v>1700300</v>
      </c>
      <c r="AB22" s="1626">
        <v>217597</v>
      </c>
      <c r="AC22" s="1626">
        <v>1497003</v>
      </c>
      <c r="AD22" s="1626">
        <v>2301867</v>
      </c>
      <c r="AE22" s="1626">
        <v>1028509</v>
      </c>
      <c r="AF22" s="1626">
        <v>41465</v>
      </c>
      <c r="AG22" s="1626">
        <v>1135259</v>
      </c>
      <c r="AH22" s="1626">
        <v>579689</v>
      </c>
      <c r="AI22" s="1626">
        <v>2558782</v>
      </c>
      <c r="AJ22" s="1626">
        <v>475747</v>
      </c>
      <c r="AK22" s="1626">
        <v>1657659</v>
      </c>
      <c r="AL22" s="1626">
        <v>34240</v>
      </c>
      <c r="AM22" s="1626">
        <v>1632351</v>
      </c>
      <c r="AN22" s="1644">
        <v>0</v>
      </c>
      <c r="AO22" s="1644">
        <v>0</v>
      </c>
    </row>
    <row r="23" spans="2:41" s="1616" customFormat="1" ht="12.75" customHeight="1">
      <c r="B23" s="1635" t="s">
        <v>752</v>
      </c>
      <c r="C23" s="1636">
        <v>16021029</v>
      </c>
      <c r="D23" s="1637">
        <v>15610249</v>
      </c>
      <c r="E23" s="1637">
        <v>410780</v>
      </c>
      <c r="F23" s="1637">
        <v>7180</v>
      </c>
      <c r="G23" s="1637">
        <v>403600</v>
      </c>
      <c r="H23" s="996">
        <v>3432407</v>
      </c>
      <c r="I23" s="1637">
        <v>295064</v>
      </c>
      <c r="J23" s="1637">
        <v>135718</v>
      </c>
      <c r="K23" s="1637">
        <v>15303</v>
      </c>
      <c r="L23" s="1637">
        <v>41902</v>
      </c>
      <c r="M23" s="1637">
        <v>103127</v>
      </c>
      <c r="N23" s="1637">
        <v>4356500</v>
      </c>
      <c r="O23" s="1637">
        <v>7832</v>
      </c>
      <c r="P23" s="1637">
        <v>79171</v>
      </c>
      <c r="Q23" s="1637">
        <v>185789</v>
      </c>
      <c r="R23" s="1637">
        <v>39250</v>
      </c>
      <c r="S23" s="1637">
        <v>1166449</v>
      </c>
      <c r="T23" s="1653" t="s">
        <v>819</v>
      </c>
      <c r="U23" s="1643">
        <v>1817949</v>
      </c>
      <c r="V23" s="1626">
        <v>80703</v>
      </c>
      <c r="W23" s="1626">
        <v>12680</v>
      </c>
      <c r="X23" s="1626">
        <v>737971</v>
      </c>
      <c r="Y23" s="1626">
        <v>202209</v>
      </c>
      <c r="Z23" s="1626">
        <v>1205605</v>
      </c>
      <c r="AA23" s="1626">
        <v>2105400</v>
      </c>
      <c r="AB23" s="1626">
        <v>231510</v>
      </c>
      <c r="AC23" s="1626">
        <v>1453912</v>
      </c>
      <c r="AD23" s="1626">
        <v>2284606</v>
      </c>
      <c r="AE23" s="1626">
        <v>1380143</v>
      </c>
      <c r="AF23" s="1626">
        <v>74390</v>
      </c>
      <c r="AG23" s="1626">
        <v>1012472</v>
      </c>
      <c r="AH23" s="1626">
        <v>880286</v>
      </c>
      <c r="AI23" s="1626">
        <v>4172815</v>
      </c>
      <c r="AJ23" s="1626">
        <v>643025</v>
      </c>
      <c r="AK23" s="1626">
        <v>1865841</v>
      </c>
      <c r="AL23" s="1626">
        <v>65060</v>
      </c>
      <c r="AM23" s="1626">
        <v>1546189</v>
      </c>
      <c r="AN23" s="1644">
        <v>0</v>
      </c>
      <c r="AO23" s="1644">
        <v>0</v>
      </c>
    </row>
    <row r="24" spans="2:41" s="1616" customFormat="1" ht="13.5" customHeight="1">
      <c r="B24" s="1635" t="s">
        <v>753</v>
      </c>
      <c r="C24" s="1636">
        <v>12749188</v>
      </c>
      <c r="D24" s="1637">
        <v>12319375</v>
      </c>
      <c r="E24" s="1637">
        <v>429813</v>
      </c>
      <c r="F24" s="1637">
        <v>92167</v>
      </c>
      <c r="G24" s="1637">
        <v>337646</v>
      </c>
      <c r="H24" s="996">
        <v>2375952</v>
      </c>
      <c r="I24" s="1637">
        <v>256151</v>
      </c>
      <c r="J24" s="1637">
        <v>100727</v>
      </c>
      <c r="K24" s="1637" t="s">
        <v>819</v>
      </c>
      <c r="L24" s="1637">
        <v>1046</v>
      </c>
      <c r="M24" s="1637">
        <v>93918</v>
      </c>
      <c r="N24" s="1637">
        <v>4439581</v>
      </c>
      <c r="O24" s="1637">
        <v>5544</v>
      </c>
      <c r="P24" s="1637">
        <v>69622</v>
      </c>
      <c r="Q24" s="1637">
        <v>391257</v>
      </c>
      <c r="R24" s="1637">
        <v>22417</v>
      </c>
      <c r="S24" s="1637">
        <v>1042880</v>
      </c>
      <c r="T24" s="1626">
        <v>1364</v>
      </c>
      <c r="U24" s="1643">
        <v>1070466</v>
      </c>
      <c r="V24" s="1626">
        <v>208936</v>
      </c>
      <c r="W24" s="1626">
        <v>6519</v>
      </c>
      <c r="X24" s="1626">
        <v>531089</v>
      </c>
      <c r="Y24" s="1626">
        <v>271533</v>
      </c>
      <c r="Z24" s="1626">
        <v>182486</v>
      </c>
      <c r="AA24" s="1626">
        <v>1677700</v>
      </c>
      <c r="AB24" s="1626">
        <v>219998</v>
      </c>
      <c r="AC24" s="1626">
        <v>1721375</v>
      </c>
      <c r="AD24" s="1626">
        <v>1937683</v>
      </c>
      <c r="AE24" s="1626">
        <v>836334</v>
      </c>
      <c r="AF24" s="1626">
        <v>122308</v>
      </c>
      <c r="AG24" s="1626">
        <v>1585418</v>
      </c>
      <c r="AH24" s="1626">
        <v>477840</v>
      </c>
      <c r="AI24" s="1626">
        <v>1771274</v>
      </c>
      <c r="AJ24" s="1626">
        <v>411028</v>
      </c>
      <c r="AK24" s="1626">
        <v>1872507</v>
      </c>
      <c r="AL24" s="1626">
        <v>55356</v>
      </c>
      <c r="AM24" s="1626">
        <v>1307008</v>
      </c>
      <c r="AN24" s="1644">
        <v>1246</v>
      </c>
      <c r="AO24" s="1644">
        <v>0</v>
      </c>
    </row>
    <row r="25" spans="2:41" s="1616" customFormat="1" ht="13.5" customHeight="1">
      <c r="B25" s="1635"/>
      <c r="C25" s="1636"/>
      <c r="D25" s="1637"/>
      <c r="E25" s="1637"/>
      <c r="F25" s="1637"/>
      <c r="G25" s="1637"/>
      <c r="H25" s="996"/>
      <c r="I25" s="1637"/>
      <c r="J25" s="1637"/>
      <c r="K25" s="1637"/>
      <c r="L25" s="1637"/>
      <c r="M25" s="1637"/>
      <c r="N25" s="1637"/>
      <c r="O25" s="1637"/>
      <c r="P25" s="1637"/>
      <c r="Q25" s="1637"/>
      <c r="R25" s="1637"/>
      <c r="S25" s="1626"/>
      <c r="T25" s="1637"/>
      <c r="U25" s="1643"/>
      <c r="V25" s="1626"/>
      <c r="W25" s="1626"/>
      <c r="X25" s="1626"/>
      <c r="Y25" s="1626"/>
      <c r="Z25" s="1626"/>
      <c r="AA25" s="1626"/>
      <c r="AB25" s="1626"/>
      <c r="AC25" s="1626"/>
      <c r="AD25" s="1626"/>
      <c r="AE25" s="1626"/>
      <c r="AF25" s="1626"/>
      <c r="AG25" s="1626"/>
      <c r="AH25" s="1626"/>
      <c r="AI25" s="1626"/>
      <c r="AJ25" s="1626"/>
      <c r="AK25" s="1626"/>
      <c r="AL25" s="1626"/>
      <c r="AM25" s="1626"/>
      <c r="AN25" s="1644"/>
      <c r="AO25" s="1644"/>
    </row>
    <row r="26" spans="2:41" s="1616" customFormat="1" ht="12.75" customHeight="1">
      <c r="B26" s="1635" t="s">
        <v>754</v>
      </c>
      <c r="C26" s="1636">
        <v>14358181</v>
      </c>
      <c r="D26" s="1637">
        <v>14183641</v>
      </c>
      <c r="E26" s="1637">
        <v>174540</v>
      </c>
      <c r="F26" s="1637">
        <v>1585</v>
      </c>
      <c r="G26" s="1637">
        <v>172955</v>
      </c>
      <c r="H26" s="996">
        <v>3201328</v>
      </c>
      <c r="I26" s="1637">
        <v>337721</v>
      </c>
      <c r="J26" s="1637">
        <v>128029</v>
      </c>
      <c r="K26" s="1637" t="s">
        <v>819</v>
      </c>
      <c r="L26" s="1637">
        <v>2879</v>
      </c>
      <c r="M26" s="1637">
        <v>134596</v>
      </c>
      <c r="N26" s="1637">
        <v>4305619</v>
      </c>
      <c r="O26" s="1637">
        <v>7002</v>
      </c>
      <c r="P26" s="1637">
        <v>106959</v>
      </c>
      <c r="Q26" s="1637">
        <v>194463</v>
      </c>
      <c r="R26" s="1637">
        <v>19788</v>
      </c>
      <c r="S26" s="1626">
        <v>1027523</v>
      </c>
      <c r="T26" s="1637" t="s">
        <v>819</v>
      </c>
      <c r="U26" s="1643">
        <v>501361</v>
      </c>
      <c r="V26" s="1626">
        <v>98470</v>
      </c>
      <c r="W26" s="1626">
        <v>57313</v>
      </c>
      <c r="X26" s="1626">
        <v>342990</v>
      </c>
      <c r="Y26" s="1626">
        <v>95971</v>
      </c>
      <c r="Z26" s="1626">
        <v>2065869</v>
      </c>
      <c r="AA26" s="1626">
        <v>1730300</v>
      </c>
      <c r="AB26" s="1626">
        <v>214235</v>
      </c>
      <c r="AC26" s="1626">
        <v>1587855</v>
      </c>
      <c r="AD26" s="1626">
        <v>2348044</v>
      </c>
      <c r="AE26" s="1626">
        <v>1740855</v>
      </c>
      <c r="AF26" s="1626">
        <v>210318</v>
      </c>
      <c r="AG26" s="1626">
        <v>1019046</v>
      </c>
      <c r="AH26" s="1626">
        <v>533532</v>
      </c>
      <c r="AI26" s="1626">
        <v>2791150</v>
      </c>
      <c r="AJ26" s="1626">
        <v>511564</v>
      </c>
      <c r="AK26" s="1626">
        <v>1539359</v>
      </c>
      <c r="AL26" s="1644">
        <v>0</v>
      </c>
      <c r="AM26" s="1626">
        <v>1684092</v>
      </c>
      <c r="AN26" s="1644">
        <v>3591</v>
      </c>
      <c r="AO26" s="1644">
        <v>0</v>
      </c>
    </row>
    <row r="27" spans="2:41" s="1616" customFormat="1" ht="12.75" customHeight="1">
      <c r="B27" s="1635" t="s">
        <v>755</v>
      </c>
      <c r="C27" s="1636">
        <v>17379780</v>
      </c>
      <c r="D27" s="1637">
        <v>17032492</v>
      </c>
      <c r="E27" s="1637">
        <v>347288</v>
      </c>
      <c r="F27" s="1637">
        <v>15650</v>
      </c>
      <c r="G27" s="1637">
        <v>331638</v>
      </c>
      <c r="H27" s="996">
        <v>6903759</v>
      </c>
      <c r="I27" s="1637">
        <v>462185</v>
      </c>
      <c r="J27" s="1637">
        <v>255255</v>
      </c>
      <c r="K27" s="1637">
        <v>21475</v>
      </c>
      <c r="L27" s="1637">
        <v>41897</v>
      </c>
      <c r="M27" s="1637">
        <v>143145</v>
      </c>
      <c r="N27" s="1637">
        <v>3782449</v>
      </c>
      <c r="O27" s="1637">
        <v>11281</v>
      </c>
      <c r="P27" s="1637">
        <v>99785</v>
      </c>
      <c r="Q27" s="1637">
        <v>199390</v>
      </c>
      <c r="R27" s="1637">
        <v>51888</v>
      </c>
      <c r="S27" s="1626">
        <v>1057110</v>
      </c>
      <c r="T27" s="1637" t="s">
        <v>819</v>
      </c>
      <c r="U27" s="1643">
        <v>773416</v>
      </c>
      <c r="V27" s="1626">
        <v>72831</v>
      </c>
      <c r="W27" s="1626">
        <v>27087</v>
      </c>
      <c r="X27" s="1626">
        <v>462388</v>
      </c>
      <c r="Y27" s="1626">
        <v>319678</v>
      </c>
      <c r="Z27" s="1626">
        <v>383961</v>
      </c>
      <c r="AA27" s="1626">
        <v>2310800</v>
      </c>
      <c r="AB27" s="1626">
        <v>261988</v>
      </c>
      <c r="AC27" s="1626">
        <v>2494547</v>
      </c>
      <c r="AD27" s="1626">
        <v>3140827</v>
      </c>
      <c r="AE27" s="1626">
        <v>1183537</v>
      </c>
      <c r="AF27" s="1626">
        <v>23097</v>
      </c>
      <c r="AG27" s="1626">
        <v>1165572</v>
      </c>
      <c r="AH27" s="1626">
        <v>407972</v>
      </c>
      <c r="AI27" s="1626">
        <v>3056594</v>
      </c>
      <c r="AJ27" s="1626">
        <v>560792</v>
      </c>
      <c r="AK27" s="1626">
        <v>2347842</v>
      </c>
      <c r="AL27" s="1644">
        <v>0</v>
      </c>
      <c r="AM27" s="1626">
        <v>2389724</v>
      </c>
      <c r="AN27" s="1644">
        <v>0</v>
      </c>
      <c r="AO27" s="1644">
        <v>0</v>
      </c>
    </row>
    <row r="28" spans="2:41" s="1616" customFormat="1" ht="12.75" customHeight="1">
      <c r="B28" s="1635" t="s">
        <v>756</v>
      </c>
      <c r="C28" s="1636">
        <v>15610602</v>
      </c>
      <c r="D28" s="1637">
        <v>15393379</v>
      </c>
      <c r="E28" s="1637">
        <v>217223</v>
      </c>
      <c r="F28" s="1637">
        <v>6214</v>
      </c>
      <c r="G28" s="1637">
        <v>211009</v>
      </c>
      <c r="H28" s="996">
        <v>4839553</v>
      </c>
      <c r="I28" s="1637">
        <v>424800</v>
      </c>
      <c r="J28" s="1637">
        <v>163417</v>
      </c>
      <c r="K28" s="1637">
        <v>2785</v>
      </c>
      <c r="L28" s="1637">
        <v>6402</v>
      </c>
      <c r="M28" s="1637">
        <v>116980</v>
      </c>
      <c r="N28" s="1637">
        <v>4512002</v>
      </c>
      <c r="O28" s="1637">
        <v>9819</v>
      </c>
      <c r="P28" s="1637">
        <v>75878</v>
      </c>
      <c r="Q28" s="1637">
        <v>211435</v>
      </c>
      <c r="R28" s="1637">
        <v>24176</v>
      </c>
      <c r="S28" s="1626">
        <v>1807485</v>
      </c>
      <c r="T28" s="1637">
        <v>47085</v>
      </c>
      <c r="U28" s="1643">
        <v>847609</v>
      </c>
      <c r="V28" s="1626">
        <v>67954</v>
      </c>
      <c r="W28" s="1626">
        <v>6801</v>
      </c>
      <c r="X28" s="1626">
        <v>295347</v>
      </c>
      <c r="Y28" s="1626">
        <v>256937</v>
      </c>
      <c r="Z28" s="1626">
        <v>375337</v>
      </c>
      <c r="AA28" s="1626">
        <v>1518800</v>
      </c>
      <c r="AB28" s="1626">
        <v>220690</v>
      </c>
      <c r="AC28" s="1626">
        <v>1717073</v>
      </c>
      <c r="AD28" s="1626">
        <v>2032264</v>
      </c>
      <c r="AE28" s="1626">
        <v>2110846</v>
      </c>
      <c r="AF28" s="1626">
        <v>16181</v>
      </c>
      <c r="AG28" s="1626">
        <v>940797</v>
      </c>
      <c r="AH28" s="1626">
        <v>234856</v>
      </c>
      <c r="AI28" s="1626">
        <v>2884962</v>
      </c>
      <c r="AJ28" s="1626">
        <v>536968</v>
      </c>
      <c r="AK28" s="1626">
        <v>2649250</v>
      </c>
      <c r="AL28" s="1626">
        <v>21161</v>
      </c>
      <c r="AM28" s="1626">
        <v>2028331</v>
      </c>
      <c r="AN28" s="1644">
        <v>0</v>
      </c>
      <c r="AO28" s="1644">
        <v>0</v>
      </c>
    </row>
    <row r="29" spans="2:41" s="1616" customFormat="1" ht="12.75" customHeight="1">
      <c r="B29" s="1635" t="s">
        <v>757</v>
      </c>
      <c r="C29" s="1636">
        <v>11615780</v>
      </c>
      <c r="D29" s="1637">
        <v>10897655</v>
      </c>
      <c r="E29" s="1637">
        <v>718125</v>
      </c>
      <c r="F29" s="1637">
        <v>219417</v>
      </c>
      <c r="G29" s="1637">
        <v>498708</v>
      </c>
      <c r="H29" s="996">
        <v>1566372</v>
      </c>
      <c r="I29" s="1637">
        <v>243630</v>
      </c>
      <c r="J29" s="1637">
        <v>58006</v>
      </c>
      <c r="K29" s="1637" t="s">
        <v>819</v>
      </c>
      <c r="L29" s="1637">
        <v>1466</v>
      </c>
      <c r="M29" s="1637">
        <v>116330</v>
      </c>
      <c r="N29" s="1637">
        <v>4953754</v>
      </c>
      <c r="O29" s="1637">
        <v>4702</v>
      </c>
      <c r="P29" s="1637">
        <v>498782</v>
      </c>
      <c r="Q29" s="1637">
        <v>204358</v>
      </c>
      <c r="R29" s="1637">
        <v>18116</v>
      </c>
      <c r="S29" s="1626">
        <v>830839</v>
      </c>
      <c r="T29" s="1637" t="s">
        <v>819</v>
      </c>
      <c r="U29" s="1643">
        <v>513628</v>
      </c>
      <c r="V29" s="1626">
        <v>140194</v>
      </c>
      <c r="W29" s="1626">
        <v>4280</v>
      </c>
      <c r="X29" s="1626">
        <v>882925</v>
      </c>
      <c r="Y29" s="1626">
        <v>461498</v>
      </c>
      <c r="Z29" s="1626">
        <v>353300</v>
      </c>
      <c r="AA29" s="1626">
        <v>763600</v>
      </c>
      <c r="AB29" s="1626">
        <v>178206</v>
      </c>
      <c r="AC29" s="1626">
        <v>1851687</v>
      </c>
      <c r="AD29" s="1626">
        <v>2034731</v>
      </c>
      <c r="AE29" s="1626">
        <v>544122</v>
      </c>
      <c r="AF29" s="1626">
        <v>21419</v>
      </c>
      <c r="AG29" s="1626">
        <v>2071329</v>
      </c>
      <c r="AH29" s="1626">
        <v>213781</v>
      </c>
      <c r="AI29" s="1626">
        <v>1336743</v>
      </c>
      <c r="AJ29" s="1626">
        <v>399845</v>
      </c>
      <c r="AK29" s="1626">
        <v>878818</v>
      </c>
      <c r="AL29" s="1626">
        <v>212194</v>
      </c>
      <c r="AM29" s="1626">
        <v>1154780</v>
      </c>
      <c r="AN29" s="1644">
        <v>0</v>
      </c>
      <c r="AO29" s="1644">
        <v>0</v>
      </c>
    </row>
    <row r="30" spans="2:41" s="1616" customFormat="1" ht="12.75" customHeight="1">
      <c r="B30" s="1635" t="s">
        <v>758</v>
      </c>
      <c r="C30" s="1636">
        <v>13694850</v>
      </c>
      <c r="D30" s="1637">
        <v>13291815</v>
      </c>
      <c r="E30" s="1637">
        <v>403035</v>
      </c>
      <c r="F30" s="1637">
        <v>1664</v>
      </c>
      <c r="G30" s="1637">
        <v>401371</v>
      </c>
      <c r="H30" s="996">
        <v>3152201</v>
      </c>
      <c r="I30" s="1637">
        <v>314781</v>
      </c>
      <c r="J30" s="1637">
        <v>133927</v>
      </c>
      <c r="K30" s="1637" t="s">
        <v>819</v>
      </c>
      <c r="L30" s="1637">
        <v>10836</v>
      </c>
      <c r="M30" s="1637">
        <v>118963</v>
      </c>
      <c r="N30" s="1637">
        <v>4580279</v>
      </c>
      <c r="O30" s="1637">
        <v>7741</v>
      </c>
      <c r="P30" s="1637">
        <v>158787</v>
      </c>
      <c r="Q30" s="1637">
        <v>158181</v>
      </c>
      <c r="R30" s="1637">
        <v>29654</v>
      </c>
      <c r="S30" s="1626">
        <v>1113471</v>
      </c>
      <c r="T30" s="1637" t="s">
        <v>819</v>
      </c>
      <c r="U30" s="1643">
        <v>489771</v>
      </c>
      <c r="V30" s="1626">
        <v>35593</v>
      </c>
      <c r="W30" s="1626">
        <v>79191</v>
      </c>
      <c r="X30" s="1626">
        <v>618259</v>
      </c>
      <c r="Y30" s="1626">
        <v>352427</v>
      </c>
      <c r="Z30" s="1626">
        <v>468888</v>
      </c>
      <c r="AA30" s="1626">
        <v>1871900</v>
      </c>
      <c r="AB30" s="1626">
        <v>238719</v>
      </c>
      <c r="AC30" s="1626">
        <v>1614242</v>
      </c>
      <c r="AD30" s="1626">
        <v>2382311</v>
      </c>
      <c r="AE30" s="1626">
        <v>936477</v>
      </c>
      <c r="AF30" s="1626">
        <v>128237</v>
      </c>
      <c r="AG30" s="1626">
        <v>601062</v>
      </c>
      <c r="AH30" s="1626">
        <v>391215</v>
      </c>
      <c r="AI30" s="1626">
        <v>2878983</v>
      </c>
      <c r="AJ30" s="1626">
        <v>526645</v>
      </c>
      <c r="AK30" s="1626">
        <v>1739029</v>
      </c>
      <c r="AL30" s="1626">
        <v>2314</v>
      </c>
      <c r="AM30" s="1626">
        <v>1852581</v>
      </c>
      <c r="AN30" s="1644">
        <v>0</v>
      </c>
      <c r="AO30" s="1644">
        <v>0</v>
      </c>
    </row>
    <row r="31" spans="2:41" s="1616" customFormat="1" ht="12.75" customHeight="1">
      <c r="B31" s="1635"/>
      <c r="C31" s="1636"/>
      <c r="D31" s="1637"/>
      <c r="E31" s="1637"/>
      <c r="F31" s="1637"/>
      <c r="G31" s="1637"/>
      <c r="H31" s="996"/>
      <c r="I31" s="1637"/>
      <c r="J31" s="1637"/>
      <c r="K31" s="1637"/>
      <c r="L31" s="1637"/>
      <c r="M31" s="1637"/>
      <c r="N31" s="1637"/>
      <c r="O31" s="1637"/>
      <c r="P31" s="1637"/>
      <c r="Q31" s="1637"/>
      <c r="R31" s="1637"/>
      <c r="S31" s="1626"/>
      <c r="T31" s="1637"/>
      <c r="U31" s="1643"/>
      <c r="V31" s="1626"/>
      <c r="W31" s="1626"/>
      <c r="X31" s="1626"/>
      <c r="Y31" s="1626"/>
      <c r="Z31" s="1626"/>
      <c r="AA31" s="1626"/>
      <c r="AB31" s="1626"/>
      <c r="AC31" s="1626"/>
      <c r="AD31" s="1626"/>
      <c r="AE31" s="1626"/>
      <c r="AF31" s="1626"/>
      <c r="AG31" s="1626"/>
      <c r="AH31" s="1626"/>
      <c r="AI31" s="1626"/>
      <c r="AJ31" s="1626"/>
      <c r="AK31" s="1626"/>
      <c r="AL31" s="1626"/>
      <c r="AM31" s="1626"/>
      <c r="AN31" s="1644"/>
      <c r="AO31" s="1644"/>
    </row>
    <row r="32" spans="2:41" s="1616" customFormat="1" ht="12.75" customHeight="1">
      <c r="B32" s="1635" t="s">
        <v>759</v>
      </c>
      <c r="C32" s="1636">
        <v>5433633</v>
      </c>
      <c r="D32" s="1637">
        <v>5322481</v>
      </c>
      <c r="E32" s="1637">
        <v>111152</v>
      </c>
      <c r="F32" s="1637">
        <v>3370</v>
      </c>
      <c r="G32" s="1637">
        <v>107782</v>
      </c>
      <c r="H32" s="996">
        <v>912671</v>
      </c>
      <c r="I32" s="1637">
        <v>123516</v>
      </c>
      <c r="J32" s="1637">
        <v>52080</v>
      </c>
      <c r="K32" s="1637">
        <v>25689</v>
      </c>
      <c r="L32" s="1637" t="s">
        <v>819</v>
      </c>
      <c r="M32" s="1637">
        <v>51867</v>
      </c>
      <c r="N32" s="1637">
        <v>2165328</v>
      </c>
      <c r="O32" s="1637">
        <v>2628</v>
      </c>
      <c r="P32" s="1637">
        <v>14955</v>
      </c>
      <c r="Q32" s="1637">
        <v>93394</v>
      </c>
      <c r="R32" s="1637">
        <v>13453</v>
      </c>
      <c r="S32" s="1626">
        <v>486819</v>
      </c>
      <c r="T32" s="1637" t="s">
        <v>819</v>
      </c>
      <c r="U32" s="1643">
        <v>357558</v>
      </c>
      <c r="V32" s="1626">
        <v>57911</v>
      </c>
      <c r="W32" s="1626">
        <v>470</v>
      </c>
      <c r="X32" s="1626">
        <v>85288</v>
      </c>
      <c r="Y32" s="1626">
        <v>135742</v>
      </c>
      <c r="Z32" s="1626">
        <v>127664</v>
      </c>
      <c r="AA32" s="1626">
        <v>726600</v>
      </c>
      <c r="AB32" s="1626">
        <v>114179</v>
      </c>
      <c r="AC32" s="1626">
        <v>807947</v>
      </c>
      <c r="AD32" s="1626">
        <v>737930</v>
      </c>
      <c r="AE32" s="1626">
        <v>425413</v>
      </c>
      <c r="AF32" s="1626">
        <v>6508</v>
      </c>
      <c r="AG32" s="1626">
        <v>620515</v>
      </c>
      <c r="AH32" s="1626">
        <v>90139</v>
      </c>
      <c r="AI32" s="1626">
        <v>557216</v>
      </c>
      <c r="AJ32" s="1626">
        <v>68116</v>
      </c>
      <c r="AK32" s="1626">
        <v>1322010</v>
      </c>
      <c r="AL32" s="1626">
        <v>5957</v>
      </c>
      <c r="AM32" s="1626">
        <v>566551</v>
      </c>
      <c r="AN32" s="1644">
        <v>0</v>
      </c>
      <c r="AO32" s="1644">
        <v>0</v>
      </c>
    </row>
    <row r="33" spans="2:41" s="1616" customFormat="1" ht="12.75" customHeight="1">
      <c r="B33" s="1635" t="s">
        <v>760</v>
      </c>
      <c r="C33" s="1636">
        <v>4516458</v>
      </c>
      <c r="D33" s="1637">
        <v>4336507</v>
      </c>
      <c r="E33" s="1637">
        <v>179951</v>
      </c>
      <c r="F33" s="1637" t="s">
        <v>819</v>
      </c>
      <c r="G33" s="1637">
        <v>179951</v>
      </c>
      <c r="H33" s="996">
        <v>794812</v>
      </c>
      <c r="I33" s="1637">
        <v>88897</v>
      </c>
      <c r="J33" s="1637">
        <v>42256</v>
      </c>
      <c r="K33" s="1637" t="s">
        <v>819</v>
      </c>
      <c r="L33" s="1637" t="s">
        <v>819</v>
      </c>
      <c r="M33" s="1637">
        <v>36930</v>
      </c>
      <c r="N33" s="1637">
        <v>1635148</v>
      </c>
      <c r="O33" s="1637">
        <v>1768</v>
      </c>
      <c r="P33" s="1637">
        <v>20463</v>
      </c>
      <c r="Q33" s="1637">
        <v>56107</v>
      </c>
      <c r="R33" s="1637">
        <v>9115</v>
      </c>
      <c r="S33" s="1626">
        <v>174986</v>
      </c>
      <c r="T33" s="1637" t="s">
        <v>819</v>
      </c>
      <c r="U33" s="1643">
        <v>173068</v>
      </c>
      <c r="V33" s="1626">
        <v>27231</v>
      </c>
      <c r="W33" s="1626">
        <v>15222</v>
      </c>
      <c r="X33" s="1626">
        <v>224561</v>
      </c>
      <c r="Y33" s="1626">
        <v>176376</v>
      </c>
      <c r="Z33" s="1626">
        <v>39218</v>
      </c>
      <c r="AA33" s="1626">
        <v>1000300</v>
      </c>
      <c r="AB33" s="1626">
        <v>105333</v>
      </c>
      <c r="AC33" s="1626">
        <v>1528251</v>
      </c>
      <c r="AD33" s="1626">
        <v>748918</v>
      </c>
      <c r="AE33" s="1626">
        <v>283406</v>
      </c>
      <c r="AF33" s="1626">
        <v>101048</v>
      </c>
      <c r="AG33" s="1626">
        <v>360746</v>
      </c>
      <c r="AH33" s="1626">
        <v>30777</v>
      </c>
      <c r="AI33" s="1626">
        <v>414323</v>
      </c>
      <c r="AJ33" s="1626">
        <v>69582</v>
      </c>
      <c r="AK33" s="1626">
        <v>357008</v>
      </c>
      <c r="AL33" s="1644">
        <v>0</v>
      </c>
      <c r="AM33" s="1626">
        <v>337115</v>
      </c>
      <c r="AN33" s="1644">
        <v>0</v>
      </c>
      <c r="AO33" s="1644">
        <v>0</v>
      </c>
    </row>
    <row r="34" spans="2:41" s="1616" customFormat="1" ht="12.75" customHeight="1">
      <c r="B34" s="1635" t="s">
        <v>761</v>
      </c>
      <c r="C34" s="1636">
        <v>9176910</v>
      </c>
      <c r="D34" s="1637">
        <v>9044596</v>
      </c>
      <c r="E34" s="1637">
        <v>132314</v>
      </c>
      <c r="F34" s="1637" t="s">
        <v>819</v>
      </c>
      <c r="G34" s="1637">
        <v>132314</v>
      </c>
      <c r="H34" s="996">
        <v>1827356</v>
      </c>
      <c r="I34" s="1637">
        <v>169362</v>
      </c>
      <c r="J34" s="1637">
        <v>78286</v>
      </c>
      <c r="K34" s="1637">
        <v>14376</v>
      </c>
      <c r="L34" s="1637">
        <v>555</v>
      </c>
      <c r="M34" s="1637">
        <v>57698</v>
      </c>
      <c r="N34" s="1637">
        <v>2607497</v>
      </c>
      <c r="O34" s="1637">
        <v>3026</v>
      </c>
      <c r="P34" s="1637">
        <v>125045</v>
      </c>
      <c r="Q34" s="1637">
        <v>99873</v>
      </c>
      <c r="R34" s="1637">
        <v>14116</v>
      </c>
      <c r="S34" s="1626">
        <v>659420</v>
      </c>
      <c r="T34" s="1637" t="s">
        <v>819</v>
      </c>
      <c r="U34" s="1643">
        <v>241146</v>
      </c>
      <c r="V34" s="1626">
        <v>33896</v>
      </c>
      <c r="W34" s="1626">
        <v>1530</v>
      </c>
      <c r="X34" s="1626">
        <v>437698</v>
      </c>
      <c r="Y34" s="1626">
        <v>42899</v>
      </c>
      <c r="Z34" s="1626">
        <v>167131</v>
      </c>
      <c r="AA34" s="1626">
        <v>2596000</v>
      </c>
      <c r="AB34" s="1626">
        <v>139887</v>
      </c>
      <c r="AC34" s="1626">
        <v>801306</v>
      </c>
      <c r="AD34" s="1626">
        <v>962381</v>
      </c>
      <c r="AE34" s="1626">
        <v>511920</v>
      </c>
      <c r="AF34" s="1626">
        <v>17720</v>
      </c>
      <c r="AG34" s="1626">
        <v>343702</v>
      </c>
      <c r="AH34" s="1626">
        <v>308965</v>
      </c>
      <c r="AI34" s="1626">
        <v>938302</v>
      </c>
      <c r="AJ34" s="1626">
        <v>321142</v>
      </c>
      <c r="AK34" s="1626">
        <v>3851830</v>
      </c>
      <c r="AL34" s="1644">
        <v>0</v>
      </c>
      <c r="AM34" s="1626">
        <v>847368</v>
      </c>
      <c r="AN34" s="1644">
        <v>73</v>
      </c>
      <c r="AO34" s="1644">
        <v>0</v>
      </c>
    </row>
    <row r="35" spans="2:41" s="1616" customFormat="1" ht="12.75" customHeight="1">
      <c r="B35" s="1635" t="s">
        <v>762</v>
      </c>
      <c r="C35" s="1636">
        <v>5629003</v>
      </c>
      <c r="D35" s="1637">
        <v>5498362</v>
      </c>
      <c r="E35" s="1637">
        <v>130641</v>
      </c>
      <c r="F35" s="1637">
        <v>4457</v>
      </c>
      <c r="G35" s="1637">
        <v>126184</v>
      </c>
      <c r="H35" s="996">
        <v>1119419</v>
      </c>
      <c r="I35" s="1637">
        <v>99829</v>
      </c>
      <c r="J35" s="1637">
        <v>25562</v>
      </c>
      <c r="K35" s="1637" t="s">
        <v>819</v>
      </c>
      <c r="L35" s="1637">
        <v>775</v>
      </c>
      <c r="M35" s="1637">
        <v>51540</v>
      </c>
      <c r="N35" s="1637">
        <v>2240290</v>
      </c>
      <c r="O35" s="1637">
        <v>2001</v>
      </c>
      <c r="P35" s="1637">
        <v>49695</v>
      </c>
      <c r="Q35" s="1637">
        <v>93072</v>
      </c>
      <c r="R35" s="1637">
        <v>6071</v>
      </c>
      <c r="S35" s="1626">
        <v>274388</v>
      </c>
      <c r="T35" s="1637" t="s">
        <v>819</v>
      </c>
      <c r="U35" s="1643">
        <v>655431</v>
      </c>
      <c r="V35" s="1626">
        <v>92355</v>
      </c>
      <c r="W35" s="1626">
        <v>2680</v>
      </c>
      <c r="X35" s="1626">
        <v>60004</v>
      </c>
      <c r="Y35" s="1626">
        <v>78265</v>
      </c>
      <c r="Z35" s="1626">
        <v>141626</v>
      </c>
      <c r="AA35" s="1626">
        <v>636000</v>
      </c>
      <c r="AB35" s="1626">
        <v>103007</v>
      </c>
      <c r="AC35" s="1626">
        <v>790783</v>
      </c>
      <c r="AD35" s="1626">
        <v>680817</v>
      </c>
      <c r="AE35" s="1626">
        <v>503423</v>
      </c>
      <c r="AF35" s="1626">
        <v>16938</v>
      </c>
      <c r="AG35" s="1626">
        <v>931400</v>
      </c>
      <c r="AH35" s="1626">
        <v>156772</v>
      </c>
      <c r="AI35" s="1626">
        <v>694888</v>
      </c>
      <c r="AJ35" s="1626">
        <v>197565</v>
      </c>
      <c r="AK35" s="1626">
        <v>611416</v>
      </c>
      <c r="AL35" s="1626">
        <v>75094</v>
      </c>
      <c r="AM35" s="1626">
        <v>736259</v>
      </c>
      <c r="AN35" s="1644">
        <v>0</v>
      </c>
      <c r="AO35" s="1644">
        <v>0</v>
      </c>
    </row>
    <row r="36" spans="2:41" s="1616" customFormat="1" ht="12.75" customHeight="1">
      <c r="B36" s="1635" t="s">
        <v>763</v>
      </c>
      <c r="C36" s="1636">
        <v>6135021</v>
      </c>
      <c r="D36" s="1637">
        <v>5875081</v>
      </c>
      <c r="E36" s="1637">
        <v>259940</v>
      </c>
      <c r="F36" s="1637">
        <v>81857</v>
      </c>
      <c r="G36" s="1637">
        <v>178083</v>
      </c>
      <c r="H36" s="996">
        <v>615916</v>
      </c>
      <c r="I36" s="1637">
        <v>100726</v>
      </c>
      <c r="J36" s="1637">
        <v>24190</v>
      </c>
      <c r="K36" s="1637" t="s">
        <v>819</v>
      </c>
      <c r="L36" s="1637" t="s">
        <v>819</v>
      </c>
      <c r="M36" s="1637">
        <v>47932</v>
      </c>
      <c r="N36" s="1637">
        <v>2719340</v>
      </c>
      <c r="O36" s="1637">
        <v>1519</v>
      </c>
      <c r="P36" s="1637">
        <v>55433</v>
      </c>
      <c r="Q36" s="1637">
        <v>227215</v>
      </c>
      <c r="R36" s="1637">
        <v>7126</v>
      </c>
      <c r="S36" s="1626">
        <v>357064</v>
      </c>
      <c r="T36" s="1637" t="s">
        <v>819</v>
      </c>
      <c r="U36" s="1643">
        <v>315881</v>
      </c>
      <c r="V36" s="1626">
        <v>30499</v>
      </c>
      <c r="W36" s="1626">
        <v>7199</v>
      </c>
      <c r="X36" s="1626">
        <v>359643</v>
      </c>
      <c r="Y36" s="1626">
        <v>114212</v>
      </c>
      <c r="Z36" s="1626">
        <v>285526</v>
      </c>
      <c r="AA36" s="1626">
        <v>865600</v>
      </c>
      <c r="AB36" s="1626">
        <v>122293</v>
      </c>
      <c r="AC36" s="1626">
        <v>772537</v>
      </c>
      <c r="AD36" s="1626">
        <v>1121094</v>
      </c>
      <c r="AE36" s="1626">
        <v>509235</v>
      </c>
      <c r="AF36" s="1626">
        <v>3865</v>
      </c>
      <c r="AG36" s="1626">
        <v>479127</v>
      </c>
      <c r="AH36" s="1626">
        <v>439944</v>
      </c>
      <c r="AI36" s="1626">
        <v>467576</v>
      </c>
      <c r="AJ36" s="1626">
        <v>228370</v>
      </c>
      <c r="AK36" s="1626">
        <v>858576</v>
      </c>
      <c r="AL36" s="1626">
        <v>42847</v>
      </c>
      <c r="AM36" s="1626">
        <v>829617</v>
      </c>
      <c r="AN36" s="1644">
        <v>0</v>
      </c>
      <c r="AO36" s="1644">
        <v>0</v>
      </c>
    </row>
    <row r="37" spans="2:41" s="1616" customFormat="1" ht="12.75" customHeight="1">
      <c r="B37" s="1635" t="s">
        <v>764</v>
      </c>
      <c r="C37" s="1636">
        <v>6358128</v>
      </c>
      <c r="D37" s="1637">
        <v>6210800</v>
      </c>
      <c r="E37" s="1637">
        <v>147328</v>
      </c>
      <c r="F37" s="1637">
        <v>39587</v>
      </c>
      <c r="G37" s="1637">
        <v>107741</v>
      </c>
      <c r="H37" s="996">
        <v>689173</v>
      </c>
      <c r="I37" s="1637">
        <v>104175</v>
      </c>
      <c r="J37" s="1637">
        <v>31298</v>
      </c>
      <c r="K37" s="1637" t="s">
        <v>819</v>
      </c>
      <c r="L37" s="1637" t="s">
        <v>819</v>
      </c>
      <c r="M37" s="1637">
        <v>47796</v>
      </c>
      <c r="N37" s="1637">
        <v>2580894</v>
      </c>
      <c r="O37" s="1637">
        <v>1517</v>
      </c>
      <c r="P37" s="1637">
        <v>22423</v>
      </c>
      <c r="Q37" s="1637">
        <v>52324</v>
      </c>
      <c r="R37" s="1637">
        <v>5896</v>
      </c>
      <c r="S37" s="1626">
        <v>611830</v>
      </c>
      <c r="T37" s="1637" t="s">
        <v>819</v>
      </c>
      <c r="U37" s="1643">
        <v>581597</v>
      </c>
      <c r="V37" s="1626">
        <v>21080</v>
      </c>
      <c r="W37" s="1626">
        <v>266</v>
      </c>
      <c r="X37" s="1626">
        <v>220815</v>
      </c>
      <c r="Y37" s="1626">
        <v>110399</v>
      </c>
      <c r="Z37" s="1626">
        <v>124345</v>
      </c>
      <c r="AA37" s="1626">
        <v>1152300</v>
      </c>
      <c r="AB37" s="1626">
        <v>128602</v>
      </c>
      <c r="AC37" s="1626">
        <v>1099585</v>
      </c>
      <c r="AD37" s="1626">
        <v>746277</v>
      </c>
      <c r="AE37" s="1626">
        <v>376672</v>
      </c>
      <c r="AF37" s="1626">
        <v>15410</v>
      </c>
      <c r="AG37" s="1626">
        <v>1080519</v>
      </c>
      <c r="AH37" s="1626">
        <v>157810</v>
      </c>
      <c r="AI37" s="1626">
        <v>805542</v>
      </c>
      <c r="AJ37" s="1626">
        <v>205913</v>
      </c>
      <c r="AK37" s="1626">
        <v>910599</v>
      </c>
      <c r="AL37" s="1626">
        <v>47105</v>
      </c>
      <c r="AM37" s="1626">
        <v>636766</v>
      </c>
      <c r="AN37" s="1644">
        <v>0</v>
      </c>
      <c r="AO37" s="1644">
        <v>0</v>
      </c>
    </row>
    <row r="38" spans="2:41" s="1616" customFormat="1" ht="12.75" customHeight="1">
      <c r="B38" s="1635" t="s">
        <v>765</v>
      </c>
      <c r="C38" s="1636">
        <v>5569376</v>
      </c>
      <c r="D38" s="1637">
        <v>5435007</v>
      </c>
      <c r="E38" s="1637">
        <v>134369</v>
      </c>
      <c r="F38" s="1637">
        <v>9774</v>
      </c>
      <c r="G38" s="1637">
        <v>124595</v>
      </c>
      <c r="H38" s="996">
        <v>657058</v>
      </c>
      <c r="I38" s="1637">
        <v>88642</v>
      </c>
      <c r="J38" s="1637">
        <v>29012</v>
      </c>
      <c r="K38" s="1637">
        <v>1362</v>
      </c>
      <c r="L38" s="1637" t="s">
        <v>819</v>
      </c>
      <c r="M38" s="1637">
        <v>38655</v>
      </c>
      <c r="N38" s="1637">
        <v>2281599</v>
      </c>
      <c r="O38" s="1637">
        <v>1131</v>
      </c>
      <c r="P38" s="1637">
        <v>128674</v>
      </c>
      <c r="Q38" s="1637">
        <v>84769</v>
      </c>
      <c r="R38" s="1637">
        <v>6472</v>
      </c>
      <c r="S38" s="1626">
        <v>873995</v>
      </c>
      <c r="T38" s="1637" t="s">
        <v>819</v>
      </c>
      <c r="U38" s="1643">
        <v>307575</v>
      </c>
      <c r="V38" s="1626">
        <v>32153</v>
      </c>
      <c r="W38" s="1626">
        <v>1493</v>
      </c>
      <c r="X38" s="1626">
        <v>1209</v>
      </c>
      <c r="Y38" s="1626">
        <v>152253</v>
      </c>
      <c r="Z38" s="1626">
        <v>171024</v>
      </c>
      <c r="AA38" s="1626">
        <v>712300</v>
      </c>
      <c r="AB38" s="1626">
        <v>106805</v>
      </c>
      <c r="AC38" s="1626">
        <v>645407</v>
      </c>
      <c r="AD38" s="1626">
        <v>679375</v>
      </c>
      <c r="AE38" s="1626">
        <v>218655</v>
      </c>
      <c r="AF38" s="1626">
        <v>4577</v>
      </c>
      <c r="AG38" s="1626">
        <v>454557</v>
      </c>
      <c r="AH38" s="1626">
        <v>52165</v>
      </c>
      <c r="AI38" s="1626">
        <v>944759</v>
      </c>
      <c r="AJ38" s="1626">
        <v>165176</v>
      </c>
      <c r="AK38" s="1626">
        <v>1269635</v>
      </c>
      <c r="AL38" s="1626">
        <v>755</v>
      </c>
      <c r="AM38" s="1626">
        <v>882449</v>
      </c>
      <c r="AN38" s="1644">
        <v>10692</v>
      </c>
      <c r="AO38" s="1644">
        <v>0</v>
      </c>
    </row>
    <row r="39" spans="2:41" s="1616" customFormat="1" ht="12.75" customHeight="1">
      <c r="B39" s="1635"/>
      <c r="C39" s="1636"/>
      <c r="D39" s="1637"/>
      <c r="E39" s="1637"/>
      <c r="F39" s="1637"/>
      <c r="G39" s="1637"/>
      <c r="H39" s="996"/>
      <c r="I39" s="1637"/>
      <c r="J39" s="1637"/>
      <c r="K39" s="1637"/>
      <c r="L39" s="1637"/>
      <c r="M39" s="1637"/>
      <c r="N39" s="1637"/>
      <c r="O39" s="1637"/>
      <c r="P39" s="1637"/>
      <c r="Q39" s="1637"/>
      <c r="R39" s="1637"/>
      <c r="S39" s="1626"/>
      <c r="T39" s="1637"/>
      <c r="U39" s="1643"/>
      <c r="V39" s="1626"/>
      <c r="W39" s="1626"/>
      <c r="X39" s="1626"/>
      <c r="Y39" s="1626"/>
      <c r="Z39" s="1626"/>
      <c r="AA39" s="1626"/>
      <c r="AB39" s="1626"/>
      <c r="AC39" s="1626"/>
      <c r="AD39" s="1626"/>
      <c r="AE39" s="1626"/>
      <c r="AF39" s="1626"/>
      <c r="AG39" s="1626"/>
      <c r="AH39" s="1626"/>
      <c r="AI39" s="1626"/>
      <c r="AJ39" s="1626"/>
      <c r="AK39" s="1626"/>
      <c r="AL39" s="1626"/>
      <c r="AM39" s="1626"/>
      <c r="AN39" s="1644"/>
      <c r="AO39" s="1644"/>
    </row>
    <row r="40" spans="2:41" s="1616" customFormat="1" ht="12.75" customHeight="1">
      <c r="B40" s="1635" t="s">
        <v>766</v>
      </c>
      <c r="C40" s="1636">
        <v>4147467</v>
      </c>
      <c r="D40" s="1637">
        <v>4002026</v>
      </c>
      <c r="E40" s="1637">
        <v>145441</v>
      </c>
      <c r="F40" s="1637">
        <v>12208</v>
      </c>
      <c r="G40" s="1637">
        <v>133233</v>
      </c>
      <c r="H40" s="996">
        <v>419802</v>
      </c>
      <c r="I40" s="1637">
        <v>87542</v>
      </c>
      <c r="J40" s="1637">
        <v>18334</v>
      </c>
      <c r="K40" s="1637" t="s">
        <v>819</v>
      </c>
      <c r="L40" s="1637" t="s">
        <v>819</v>
      </c>
      <c r="M40" s="1637">
        <v>43126</v>
      </c>
      <c r="N40" s="1637">
        <v>2158506</v>
      </c>
      <c r="O40" s="1637">
        <v>1296</v>
      </c>
      <c r="P40" s="1637">
        <v>23935</v>
      </c>
      <c r="Q40" s="1637">
        <v>94860</v>
      </c>
      <c r="R40" s="1637">
        <v>6390</v>
      </c>
      <c r="S40" s="1626">
        <v>201965</v>
      </c>
      <c r="T40" s="1637" t="s">
        <v>819</v>
      </c>
      <c r="U40" s="1643">
        <v>149859</v>
      </c>
      <c r="V40" s="1626">
        <v>19146</v>
      </c>
      <c r="W40" s="1626">
        <v>1845</v>
      </c>
      <c r="X40" s="1626">
        <v>311901</v>
      </c>
      <c r="Y40" s="1626">
        <v>107223</v>
      </c>
      <c r="Z40" s="1626">
        <v>92937</v>
      </c>
      <c r="AA40" s="1626">
        <v>408800</v>
      </c>
      <c r="AB40" s="1626">
        <v>91111</v>
      </c>
      <c r="AC40" s="1626">
        <v>983823</v>
      </c>
      <c r="AD40" s="1626">
        <v>456291</v>
      </c>
      <c r="AE40" s="1626">
        <v>473033</v>
      </c>
      <c r="AF40" s="1626">
        <v>5701</v>
      </c>
      <c r="AG40" s="1626">
        <v>322058</v>
      </c>
      <c r="AH40" s="1626">
        <v>179088</v>
      </c>
      <c r="AI40" s="1626">
        <v>351565</v>
      </c>
      <c r="AJ40" s="1626">
        <v>139342</v>
      </c>
      <c r="AK40" s="1626">
        <v>513141</v>
      </c>
      <c r="AL40" s="1626">
        <v>3576</v>
      </c>
      <c r="AM40" s="1626">
        <v>483297</v>
      </c>
      <c r="AN40" s="1644">
        <v>0</v>
      </c>
      <c r="AO40" s="1644">
        <v>0</v>
      </c>
    </row>
    <row r="41" spans="2:41" s="1616" customFormat="1" ht="12.75" customHeight="1">
      <c r="B41" s="1635" t="s">
        <v>767</v>
      </c>
      <c r="C41" s="1636">
        <v>7057766</v>
      </c>
      <c r="D41" s="1637">
        <v>6879204</v>
      </c>
      <c r="E41" s="1637">
        <v>178562</v>
      </c>
      <c r="F41" s="1637">
        <v>163</v>
      </c>
      <c r="G41" s="1637">
        <v>178399</v>
      </c>
      <c r="H41" s="996">
        <v>864542</v>
      </c>
      <c r="I41" s="1637">
        <v>111883</v>
      </c>
      <c r="J41" s="1637">
        <v>32687</v>
      </c>
      <c r="K41" s="1637" t="s">
        <v>819</v>
      </c>
      <c r="L41" s="1637">
        <v>6210</v>
      </c>
      <c r="M41" s="1637">
        <v>46856</v>
      </c>
      <c r="N41" s="1637">
        <v>2854421</v>
      </c>
      <c r="O41" s="1637">
        <v>1620</v>
      </c>
      <c r="P41" s="1637">
        <v>102223</v>
      </c>
      <c r="Q41" s="1637">
        <v>134939</v>
      </c>
      <c r="R41" s="1637">
        <v>14688</v>
      </c>
      <c r="S41" s="1626">
        <v>434830</v>
      </c>
      <c r="T41" s="1637" t="s">
        <v>819</v>
      </c>
      <c r="U41" s="1643">
        <v>384664</v>
      </c>
      <c r="V41" s="1626">
        <v>129463</v>
      </c>
      <c r="W41" s="1626">
        <v>4740</v>
      </c>
      <c r="X41" s="1626">
        <v>467200</v>
      </c>
      <c r="Y41" s="1626">
        <v>155213</v>
      </c>
      <c r="Z41" s="1626">
        <v>207187</v>
      </c>
      <c r="AA41" s="1626">
        <v>1104400</v>
      </c>
      <c r="AB41" s="1626">
        <v>114258</v>
      </c>
      <c r="AC41" s="1626">
        <v>929151</v>
      </c>
      <c r="AD41" s="1626">
        <v>1717546</v>
      </c>
      <c r="AE41" s="1626">
        <v>628428</v>
      </c>
      <c r="AF41" s="1626">
        <v>5771</v>
      </c>
      <c r="AG41" s="1626">
        <v>927933</v>
      </c>
      <c r="AH41" s="1626">
        <v>105633</v>
      </c>
      <c r="AI41" s="1626">
        <v>766029</v>
      </c>
      <c r="AJ41" s="1626">
        <v>215186</v>
      </c>
      <c r="AK41" s="1626">
        <v>726956</v>
      </c>
      <c r="AL41" s="1626">
        <v>65969</v>
      </c>
      <c r="AM41" s="1626">
        <v>676344</v>
      </c>
      <c r="AN41" s="1644">
        <v>0</v>
      </c>
      <c r="AO41" s="1644">
        <v>0</v>
      </c>
    </row>
    <row r="42" spans="2:41" s="1616" customFormat="1" ht="12.75" customHeight="1">
      <c r="B42" s="1635" t="s">
        <v>768</v>
      </c>
      <c r="C42" s="1636">
        <v>5337927</v>
      </c>
      <c r="D42" s="1637">
        <v>5219601</v>
      </c>
      <c r="E42" s="1637">
        <v>118326</v>
      </c>
      <c r="F42" s="1637">
        <v>1390</v>
      </c>
      <c r="G42" s="1637">
        <v>116936</v>
      </c>
      <c r="H42" s="996">
        <v>409521</v>
      </c>
      <c r="I42" s="1637">
        <v>68951</v>
      </c>
      <c r="J42" s="1637">
        <v>20198</v>
      </c>
      <c r="K42" s="1637" t="s">
        <v>819</v>
      </c>
      <c r="L42" s="1637" t="s">
        <v>819</v>
      </c>
      <c r="M42" s="1637">
        <v>31464</v>
      </c>
      <c r="N42" s="1637">
        <v>1983224</v>
      </c>
      <c r="O42" s="1637">
        <v>1244</v>
      </c>
      <c r="P42" s="1637">
        <v>47985</v>
      </c>
      <c r="Q42" s="1637">
        <v>110362</v>
      </c>
      <c r="R42" s="1637">
        <v>4790</v>
      </c>
      <c r="S42" s="1626">
        <v>351393</v>
      </c>
      <c r="T42" s="1637" t="s">
        <v>819</v>
      </c>
      <c r="U42" s="1643">
        <v>613217</v>
      </c>
      <c r="V42" s="1626">
        <v>52115</v>
      </c>
      <c r="W42" s="1626">
        <v>17428</v>
      </c>
      <c r="X42" s="1626">
        <v>263131</v>
      </c>
      <c r="Y42" s="1626">
        <v>113217</v>
      </c>
      <c r="Z42" s="1626">
        <v>102887</v>
      </c>
      <c r="AA42" s="1626">
        <v>1146800</v>
      </c>
      <c r="AB42" s="1626">
        <v>95778</v>
      </c>
      <c r="AC42" s="1626">
        <v>558789</v>
      </c>
      <c r="AD42" s="1626">
        <v>612851</v>
      </c>
      <c r="AE42" s="1626">
        <v>172651</v>
      </c>
      <c r="AF42" s="1626">
        <v>19975</v>
      </c>
      <c r="AG42" s="1626">
        <v>1328273</v>
      </c>
      <c r="AH42" s="1626">
        <v>147058</v>
      </c>
      <c r="AI42" s="1626">
        <v>424267</v>
      </c>
      <c r="AJ42" s="1626">
        <v>153424</v>
      </c>
      <c r="AK42" s="1626">
        <v>1005699</v>
      </c>
      <c r="AL42" s="1626">
        <v>93942</v>
      </c>
      <c r="AM42" s="1626">
        <v>606894</v>
      </c>
      <c r="AN42" s="1644">
        <v>0</v>
      </c>
      <c r="AO42" s="1644">
        <v>0</v>
      </c>
    </row>
    <row r="43" spans="2:41" s="1616" customFormat="1" ht="12.75" customHeight="1">
      <c r="B43" s="1635" t="s">
        <v>769</v>
      </c>
      <c r="C43" s="1636">
        <v>6353469</v>
      </c>
      <c r="D43" s="1637">
        <v>6240203</v>
      </c>
      <c r="E43" s="1637">
        <v>113266</v>
      </c>
      <c r="F43" s="1637">
        <v>25718</v>
      </c>
      <c r="G43" s="1637">
        <v>87548</v>
      </c>
      <c r="H43" s="996">
        <v>658785</v>
      </c>
      <c r="I43" s="1637">
        <v>118504</v>
      </c>
      <c r="J43" s="1637">
        <v>30972</v>
      </c>
      <c r="K43" s="1637" t="s">
        <v>819</v>
      </c>
      <c r="L43" s="1637">
        <v>115</v>
      </c>
      <c r="M43" s="1637">
        <v>54192</v>
      </c>
      <c r="N43" s="1637">
        <v>2996626</v>
      </c>
      <c r="O43" s="1637">
        <v>1585</v>
      </c>
      <c r="P43" s="1637">
        <v>27900</v>
      </c>
      <c r="Q43" s="1637">
        <v>91876</v>
      </c>
      <c r="R43" s="1637">
        <v>8594</v>
      </c>
      <c r="S43" s="1626">
        <v>636105</v>
      </c>
      <c r="T43" s="1637" t="s">
        <v>819</v>
      </c>
      <c r="U43" s="1643">
        <v>548129</v>
      </c>
      <c r="V43" s="1626">
        <v>48189</v>
      </c>
      <c r="W43" s="1653" t="s">
        <v>819</v>
      </c>
      <c r="X43" s="1626">
        <v>36635</v>
      </c>
      <c r="Y43" s="1626">
        <v>91596</v>
      </c>
      <c r="Z43" s="1626">
        <v>108166</v>
      </c>
      <c r="AA43" s="1626">
        <v>895500</v>
      </c>
      <c r="AB43" s="1626">
        <v>116332</v>
      </c>
      <c r="AC43" s="1626">
        <v>995984</v>
      </c>
      <c r="AD43" s="1626">
        <v>621057</v>
      </c>
      <c r="AE43" s="1626">
        <v>488139</v>
      </c>
      <c r="AF43" s="1626">
        <v>15140</v>
      </c>
      <c r="AG43" s="1626">
        <v>819996</v>
      </c>
      <c r="AH43" s="1626">
        <v>104207</v>
      </c>
      <c r="AI43" s="1626">
        <v>709793</v>
      </c>
      <c r="AJ43" s="1626">
        <v>239794</v>
      </c>
      <c r="AK43" s="1626">
        <v>1426445</v>
      </c>
      <c r="AL43" s="1626">
        <v>36136</v>
      </c>
      <c r="AM43" s="1626">
        <v>667180</v>
      </c>
      <c r="AN43" s="1644">
        <v>0</v>
      </c>
      <c r="AO43" s="1644">
        <v>0</v>
      </c>
    </row>
    <row r="44" spans="2:41" s="1616" customFormat="1" ht="12.75" customHeight="1">
      <c r="B44" s="1635" t="s">
        <v>770</v>
      </c>
      <c r="C44" s="1636">
        <v>3769510</v>
      </c>
      <c r="D44" s="1637">
        <v>3662883</v>
      </c>
      <c r="E44" s="1637">
        <v>106627</v>
      </c>
      <c r="F44" s="1637">
        <v>13889</v>
      </c>
      <c r="G44" s="1637">
        <v>92738</v>
      </c>
      <c r="H44" s="996">
        <v>328650</v>
      </c>
      <c r="I44" s="1637">
        <v>51910</v>
      </c>
      <c r="J44" s="1637">
        <v>11619</v>
      </c>
      <c r="K44" s="1637" t="s">
        <v>819</v>
      </c>
      <c r="L44" s="1637" t="s">
        <v>819</v>
      </c>
      <c r="M44" s="1637">
        <v>26333</v>
      </c>
      <c r="N44" s="1637">
        <v>1882714</v>
      </c>
      <c r="O44" s="1637">
        <v>734</v>
      </c>
      <c r="P44" s="1637">
        <v>27994</v>
      </c>
      <c r="Q44" s="1637">
        <v>259439</v>
      </c>
      <c r="R44" s="1637">
        <v>3848</v>
      </c>
      <c r="S44" s="1626">
        <v>127723</v>
      </c>
      <c r="T44" s="1637" t="s">
        <v>819</v>
      </c>
      <c r="U44" s="1643">
        <v>233049</v>
      </c>
      <c r="V44" s="1626">
        <v>31159</v>
      </c>
      <c r="W44" s="1626">
        <v>654</v>
      </c>
      <c r="X44" s="1626">
        <v>40000</v>
      </c>
      <c r="Y44" s="1626">
        <v>65392</v>
      </c>
      <c r="Z44" s="1626">
        <v>48892</v>
      </c>
      <c r="AA44" s="1626">
        <v>629400</v>
      </c>
      <c r="AB44" s="1626">
        <v>90347</v>
      </c>
      <c r="AC44" s="1626">
        <v>382401</v>
      </c>
      <c r="AD44" s="1626">
        <v>397711</v>
      </c>
      <c r="AE44" s="1626">
        <v>403219</v>
      </c>
      <c r="AF44" s="1626">
        <v>1713</v>
      </c>
      <c r="AG44" s="1626">
        <v>410006</v>
      </c>
      <c r="AH44" s="1626">
        <v>391694</v>
      </c>
      <c r="AI44" s="1626">
        <v>620129</v>
      </c>
      <c r="AJ44" s="1626">
        <v>120955</v>
      </c>
      <c r="AK44" s="1626">
        <v>450675</v>
      </c>
      <c r="AL44" s="1626">
        <v>19545</v>
      </c>
      <c r="AM44" s="1626">
        <v>374488</v>
      </c>
      <c r="AN44" s="1644">
        <v>0</v>
      </c>
      <c r="AO44" s="1644">
        <v>0</v>
      </c>
    </row>
    <row r="45" spans="2:41" s="1616" customFormat="1" ht="12.75" customHeight="1">
      <c r="B45" s="1635" t="s">
        <v>771</v>
      </c>
      <c r="C45" s="1636">
        <v>3668955</v>
      </c>
      <c r="D45" s="1637">
        <v>3513572</v>
      </c>
      <c r="E45" s="1637">
        <v>155383</v>
      </c>
      <c r="F45" s="1637" t="s">
        <v>819</v>
      </c>
      <c r="G45" s="1637">
        <v>155383</v>
      </c>
      <c r="H45" s="996">
        <v>328826</v>
      </c>
      <c r="I45" s="1637">
        <v>62132</v>
      </c>
      <c r="J45" s="1637">
        <v>13968</v>
      </c>
      <c r="K45" s="1637" t="s">
        <v>819</v>
      </c>
      <c r="L45" s="1637">
        <v>354</v>
      </c>
      <c r="M45" s="1637">
        <v>31311</v>
      </c>
      <c r="N45" s="1637">
        <v>1976308</v>
      </c>
      <c r="O45" s="1637">
        <v>1280</v>
      </c>
      <c r="P45" s="1637">
        <v>100119</v>
      </c>
      <c r="Q45" s="1637">
        <v>45554</v>
      </c>
      <c r="R45" s="1637">
        <v>5293</v>
      </c>
      <c r="S45" s="1626">
        <v>265604</v>
      </c>
      <c r="T45" s="1637" t="s">
        <v>819</v>
      </c>
      <c r="U45" s="1643">
        <v>187371</v>
      </c>
      <c r="V45" s="1626">
        <v>26759</v>
      </c>
      <c r="W45" s="1626">
        <v>3600</v>
      </c>
      <c r="X45" s="1626">
        <v>38198</v>
      </c>
      <c r="Y45" s="1626">
        <v>214820</v>
      </c>
      <c r="Z45" s="1626">
        <v>58958</v>
      </c>
      <c r="AA45" s="1626">
        <v>308500</v>
      </c>
      <c r="AB45" s="1626">
        <v>88323</v>
      </c>
      <c r="AC45" s="1626">
        <v>674100</v>
      </c>
      <c r="AD45" s="1626">
        <v>436374</v>
      </c>
      <c r="AE45" s="1626">
        <v>186319</v>
      </c>
      <c r="AF45" s="1626">
        <v>9493</v>
      </c>
      <c r="AG45" s="1626">
        <v>608681</v>
      </c>
      <c r="AH45" s="1626">
        <v>40044</v>
      </c>
      <c r="AI45" s="1626">
        <v>358464</v>
      </c>
      <c r="AJ45" s="1626">
        <v>134468</v>
      </c>
      <c r="AK45" s="1626">
        <v>438194</v>
      </c>
      <c r="AL45" s="1626">
        <v>114223</v>
      </c>
      <c r="AM45" s="1626">
        <v>424889</v>
      </c>
      <c r="AN45" s="1644">
        <v>0</v>
      </c>
      <c r="AO45" s="1644">
        <v>0</v>
      </c>
    </row>
    <row r="46" spans="2:41" s="1616" customFormat="1" ht="12.75" customHeight="1">
      <c r="B46" s="1635" t="s">
        <v>772</v>
      </c>
      <c r="C46" s="1636">
        <v>4772747</v>
      </c>
      <c r="D46" s="1637">
        <v>4661350</v>
      </c>
      <c r="E46" s="1637">
        <v>111397</v>
      </c>
      <c r="F46" s="1637">
        <v>1500</v>
      </c>
      <c r="G46" s="1637">
        <v>109897</v>
      </c>
      <c r="H46" s="996">
        <v>385812</v>
      </c>
      <c r="I46" s="1637">
        <v>66597</v>
      </c>
      <c r="J46" s="1637">
        <v>14095</v>
      </c>
      <c r="K46" s="1637">
        <v>3927</v>
      </c>
      <c r="L46" s="1637">
        <v>226</v>
      </c>
      <c r="M46" s="1637">
        <v>29390</v>
      </c>
      <c r="N46" s="1637">
        <v>2085433</v>
      </c>
      <c r="O46" s="1637">
        <v>1142</v>
      </c>
      <c r="P46" s="1637">
        <v>21708</v>
      </c>
      <c r="Q46" s="1637">
        <v>56207</v>
      </c>
      <c r="R46" s="1637">
        <v>6446</v>
      </c>
      <c r="S46" s="1626">
        <v>226128</v>
      </c>
      <c r="T46" s="1637" t="s">
        <v>819</v>
      </c>
      <c r="U46" s="1643">
        <v>316536</v>
      </c>
      <c r="V46" s="1626">
        <v>21436</v>
      </c>
      <c r="W46" s="1626">
        <v>2350</v>
      </c>
      <c r="X46" s="1626">
        <v>301460</v>
      </c>
      <c r="Y46" s="1626">
        <v>126667</v>
      </c>
      <c r="Z46" s="1626">
        <v>242087</v>
      </c>
      <c r="AA46" s="1626">
        <v>865100</v>
      </c>
      <c r="AB46" s="1626">
        <v>87173</v>
      </c>
      <c r="AC46" s="1626">
        <v>1615129</v>
      </c>
      <c r="AD46" s="1626">
        <v>436408</v>
      </c>
      <c r="AE46" s="1626">
        <v>348121</v>
      </c>
      <c r="AF46" s="1626">
        <v>8769</v>
      </c>
      <c r="AG46" s="1626">
        <v>576753</v>
      </c>
      <c r="AH46" s="1626">
        <v>136255</v>
      </c>
      <c r="AI46" s="1626">
        <v>407690</v>
      </c>
      <c r="AJ46" s="1626">
        <v>135899</v>
      </c>
      <c r="AK46" s="1626">
        <v>373671</v>
      </c>
      <c r="AL46" s="1626">
        <v>22235</v>
      </c>
      <c r="AM46" s="1626">
        <v>513247</v>
      </c>
      <c r="AN46" s="1644">
        <v>0</v>
      </c>
      <c r="AO46" s="1644">
        <v>0</v>
      </c>
    </row>
    <row r="47" spans="2:41" s="1616" customFormat="1" ht="12.75" customHeight="1">
      <c r="B47" s="1635"/>
      <c r="C47" s="1636"/>
      <c r="D47" s="1637"/>
      <c r="E47" s="1637"/>
      <c r="F47" s="1637"/>
      <c r="G47" s="1637"/>
      <c r="H47" s="996"/>
      <c r="I47" s="1637"/>
      <c r="J47" s="1637"/>
      <c r="K47" s="1637"/>
      <c r="L47" s="1637"/>
      <c r="M47" s="1637"/>
      <c r="N47" s="1637"/>
      <c r="O47" s="1637"/>
      <c r="P47" s="1637"/>
      <c r="Q47" s="1637"/>
      <c r="R47" s="1637"/>
      <c r="S47" s="1626"/>
      <c r="T47" s="1637"/>
      <c r="U47" s="1643"/>
      <c r="V47" s="1626"/>
      <c r="W47" s="1626"/>
      <c r="X47" s="1626"/>
      <c r="Y47" s="1626"/>
      <c r="Z47" s="1626"/>
      <c r="AA47" s="1626"/>
      <c r="AB47" s="1626"/>
      <c r="AC47" s="1626"/>
      <c r="AD47" s="1626"/>
      <c r="AE47" s="1626"/>
      <c r="AF47" s="1626"/>
      <c r="AG47" s="1626"/>
      <c r="AH47" s="1626"/>
      <c r="AI47" s="1626"/>
      <c r="AJ47" s="1626"/>
      <c r="AK47" s="1626"/>
      <c r="AL47" s="1626"/>
      <c r="AM47" s="1626"/>
      <c r="AN47" s="1644"/>
      <c r="AO47" s="1644"/>
    </row>
    <row r="48" spans="2:41" s="1616" customFormat="1" ht="12.75" customHeight="1">
      <c r="B48" s="1635" t="s">
        <v>773</v>
      </c>
      <c r="C48" s="1636">
        <v>11025644</v>
      </c>
      <c r="D48" s="1637">
        <v>10672787</v>
      </c>
      <c r="E48" s="1637">
        <v>352857</v>
      </c>
      <c r="F48" s="1637">
        <v>28851</v>
      </c>
      <c r="G48" s="1637">
        <v>324006</v>
      </c>
      <c r="H48" s="996">
        <v>2060409</v>
      </c>
      <c r="I48" s="1637">
        <v>320850</v>
      </c>
      <c r="J48" s="1637">
        <v>84235</v>
      </c>
      <c r="K48" s="1637" t="s">
        <v>819</v>
      </c>
      <c r="L48" s="1637">
        <v>439</v>
      </c>
      <c r="M48" s="1637">
        <v>164624</v>
      </c>
      <c r="N48" s="1637">
        <v>4089895</v>
      </c>
      <c r="O48" s="1637">
        <v>5326</v>
      </c>
      <c r="P48" s="1637">
        <v>107503</v>
      </c>
      <c r="Q48" s="1637">
        <v>172439</v>
      </c>
      <c r="R48" s="1637">
        <v>37313</v>
      </c>
      <c r="S48" s="1626">
        <v>910330</v>
      </c>
      <c r="T48" s="1637" t="s">
        <v>819</v>
      </c>
      <c r="U48" s="1643">
        <v>679878</v>
      </c>
      <c r="V48" s="1626">
        <v>56928</v>
      </c>
      <c r="W48" s="1626">
        <v>794</v>
      </c>
      <c r="X48" s="1626">
        <v>349625</v>
      </c>
      <c r="Y48" s="1626">
        <v>318535</v>
      </c>
      <c r="Z48" s="1626">
        <v>175421</v>
      </c>
      <c r="AA48" s="1626">
        <v>1491100</v>
      </c>
      <c r="AB48" s="1626">
        <v>155659</v>
      </c>
      <c r="AC48" s="1626">
        <v>1188479</v>
      </c>
      <c r="AD48" s="1626">
        <v>1415776</v>
      </c>
      <c r="AE48" s="1626">
        <v>929001</v>
      </c>
      <c r="AF48" s="1626">
        <v>47859</v>
      </c>
      <c r="AG48" s="1626">
        <v>914340</v>
      </c>
      <c r="AH48" s="1626">
        <v>311987</v>
      </c>
      <c r="AI48" s="1626">
        <v>2316950</v>
      </c>
      <c r="AJ48" s="1626">
        <v>351326</v>
      </c>
      <c r="AK48" s="1626">
        <v>1757569</v>
      </c>
      <c r="AL48" s="1626">
        <v>6306</v>
      </c>
      <c r="AM48" s="1626">
        <v>1277535</v>
      </c>
      <c r="AN48" s="1644">
        <v>0</v>
      </c>
      <c r="AO48" s="1644">
        <v>0</v>
      </c>
    </row>
    <row r="49" spans="2:41" s="1616" customFormat="1" ht="12.75" customHeight="1">
      <c r="B49" s="1635" t="s">
        <v>774</v>
      </c>
      <c r="C49" s="1636">
        <v>10065283</v>
      </c>
      <c r="D49" s="1637">
        <v>9857960</v>
      </c>
      <c r="E49" s="1637">
        <v>207323</v>
      </c>
      <c r="F49" s="1637">
        <v>5516</v>
      </c>
      <c r="G49" s="1637">
        <v>201807</v>
      </c>
      <c r="H49" s="996">
        <v>1232569</v>
      </c>
      <c r="I49" s="1637">
        <v>237693</v>
      </c>
      <c r="J49" s="1637">
        <v>51453</v>
      </c>
      <c r="K49" s="1637">
        <v>41935</v>
      </c>
      <c r="L49" s="1637">
        <v>310</v>
      </c>
      <c r="M49" s="1637">
        <v>126065</v>
      </c>
      <c r="N49" s="1637">
        <v>3994846</v>
      </c>
      <c r="O49" s="1637">
        <v>4317</v>
      </c>
      <c r="P49" s="1637">
        <v>80270</v>
      </c>
      <c r="Q49" s="1637">
        <v>160742</v>
      </c>
      <c r="R49" s="1637">
        <v>17115</v>
      </c>
      <c r="S49" s="1626">
        <v>767704</v>
      </c>
      <c r="T49" s="1637" t="s">
        <v>819</v>
      </c>
      <c r="U49" s="1643">
        <v>641162</v>
      </c>
      <c r="V49" s="1626">
        <v>86874</v>
      </c>
      <c r="W49" s="1626">
        <v>6967</v>
      </c>
      <c r="X49" s="1626">
        <v>63851</v>
      </c>
      <c r="Y49" s="1626">
        <v>216224</v>
      </c>
      <c r="Z49" s="1626">
        <v>195986</v>
      </c>
      <c r="AA49" s="1626">
        <v>2139200</v>
      </c>
      <c r="AB49" s="1626">
        <v>135588</v>
      </c>
      <c r="AC49" s="1626">
        <v>1082021</v>
      </c>
      <c r="AD49" s="1626">
        <v>1074790</v>
      </c>
      <c r="AE49" s="1626">
        <v>643493</v>
      </c>
      <c r="AF49" s="1626">
        <v>25830</v>
      </c>
      <c r="AG49" s="1626">
        <v>969621</v>
      </c>
      <c r="AH49" s="1626">
        <v>818208</v>
      </c>
      <c r="AI49" s="1626">
        <v>1169855</v>
      </c>
      <c r="AJ49" s="1626">
        <v>344828</v>
      </c>
      <c r="AK49" s="1626">
        <v>2349159</v>
      </c>
      <c r="AL49" s="1626">
        <v>52713</v>
      </c>
      <c r="AM49" s="1626">
        <v>1188702</v>
      </c>
      <c r="AN49" s="1644">
        <v>3152</v>
      </c>
      <c r="AO49" s="1644">
        <v>0</v>
      </c>
    </row>
    <row r="50" spans="2:41" s="1616" customFormat="1" ht="12.75" customHeight="1">
      <c r="B50" s="1635" t="s">
        <v>775</v>
      </c>
      <c r="C50" s="1636">
        <v>7620370</v>
      </c>
      <c r="D50" s="1637">
        <v>7282793</v>
      </c>
      <c r="E50" s="1637">
        <v>337577</v>
      </c>
      <c r="F50" s="1637">
        <v>14014</v>
      </c>
      <c r="G50" s="1637">
        <v>323563</v>
      </c>
      <c r="H50" s="996">
        <v>1022821</v>
      </c>
      <c r="I50" s="1637">
        <v>136456</v>
      </c>
      <c r="J50" s="1637">
        <v>39159</v>
      </c>
      <c r="K50" s="1637" t="s">
        <v>819</v>
      </c>
      <c r="L50" s="1637" t="s">
        <v>819</v>
      </c>
      <c r="M50" s="1637">
        <v>64835</v>
      </c>
      <c r="N50" s="1637">
        <v>3110417</v>
      </c>
      <c r="O50" s="1637">
        <v>2461</v>
      </c>
      <c r="P50" s="1637">
        <v>133371</v>
      </c>
      <c r="Q50" s="1637">
        <v>77087</v>
      </c>
      <c r="R50" s="1637">
        <v>17132</v>
      </c>
      <c r="S50" s="1626">
        <v>355401</v>
      </c>
      <c r="T50" s="1637" t="s">
        <v>819</v>
      </c>
      <c r="U50" s="1643">
        <v>595744</v>
      </c>
      <c r="V50" s="1626">
        <v>78560</v>
      </c>
      <c r="W50" s="1626">
        <v>1000</v>
      </c>
      <c r="X50" s="1626">
        <v>248908</v>
      </c>
      <c r="Y50" s="1626">
        <v>334711</v>
      </c>
      <c r="Z50" s="1626">
        <v>219107</v>
      </c>
      <c r="AA50" s="1626">
        <v>1183200</v>
      </c>
      <c r="AB50" s="1626">
        <v>111022</v>
      </c>
      <c r="AC50" s="1626">
        <v>683304</v>
      </c>
      <c r="AD50" s="1626">
        <v>978077</v>
      </c>
      <c r="AE50" s="1626">
        <v>487408</v>
      </c>
      <c r="AF50" s="1626">
        <v>14592</v>
      </c>
      <c r="AG50" s="1626">
        <v>1082891</v>
      </c>
      <c r="AH50" s="1626">
        <v>643338</v>
      </c>
      <c r="AI50" s="1626">
        <v>1210697</v>
      </c>
      <c r="AJ50" s="1626">
        <v>185274</v>
      </c>
      <c r="AK50" s="1626">
        <v>724512</v>
      </c>
      <c r="AL50" s="1626">
        <v>25752</v>
      </c>
      <c r="AM50" s="1626">
        <v>1035915</v>
      </c>
      <c r="AN50" s="1644">
        <v>100011</v>
      </c>
      <c r="AO50" s="1644">
        <v>0</v>
      </c>
    </row>
    <row r="51" spans="2:41" s="1616" customFormat="1" ht="12.75" customHeight="1">
      <c r="B51" s="1635" t="s">
        <v>776</v>
      </c>
      <c r="C51" s="1636">
        <v>8623664</v>
      </c>
      <c r="D51" s="1637">
        <v>8180881</v>
      </c>
      <c r="E51" s="1637">
        <v>442783</v>
      </c>
      <c r="F51" s="1637">
        <v>73648</v>
      </c>
      <c r="G51" s="1637">
        <v>369135</v>
      </c>
      <c r="H51" s="996">
        <v>1132808</v>
      </c>
      <c r="I51" s="1637">
        <v>203627</v>
      </c>
      <c r="J51" s="1637">
        <v>50307</v>
      </c>
      <c r="K51" s="1637" t="s">
        <v>819</v>
      </c>
      <c r="L51" s="1637">
        <v>530</v>
      </c>
      <c r="M51" s="1637">
        <v>105551</v>
      </c>
      <c r="N51" s="1637">
        <v>3565729</v>
      </c>
      <c r="O51" s="1637">
        <v>3724</v>
      </c>
      <c r="P51" s="1637">
        <v>89603</v>
      </c>
      <c r="Q51" s="1637">
        <v>180380</v>
      </c>
      <c r="R51" s="1637">
        <v>12827</v>
      </c>
      <c r="S51" s="1626">
        <v>560863</v>
      </c>
      <c r="T51" s="1637" t="s">
        <v>819</v>
      </c>
      <c r="U51" s="1643">
        <v>513014</v>
      </c>
      <c r="V51" s="1626">
        <v>41297</v>
      </c>
      <c r="W51" s="1626">
        <v>17786</v>
      </c>
      <c r="X51" s="1626">
        <v>197940</v>
      </c>
      <c r="Y51" s="1626">
        <v>374432</v>
      </c>
      <c r="Z51" s="1626">
        <v>387146</v>
      </c>
      <c r="AA51" s="1626">
        <v>1186100</v>
      </c>
      <c r="AB51" s="1626">
        <v>105364</v>
      </c>
      <c r="AC51" s="1626">
        <v>909547</v>
      </c>
      <c r="AD51" s="1626">
        <v>1536918</v>
      </c>
      <c r="AE51" s="1626">
        <v>606858</v>
      </c>
      <c r="AF51" s="1626">
        <v>38954</v>
      </c>
      <c r="AG51" s="1626">
        <v>731319</v>
      </c>
      <c r="AH51" s="1626">
        <v>332136</v>
      </c>
      <c r="AI51" s="1626">
        <v>1310100</v>
      </c>
      <c r="AJ51" s="1626">
        <v>360246</v>
      </c>
      <c r="AK51" s="1626">
        <v>1186542</v>
      </c>
      <c r="AL51" s="1626">
        <v>86026</v>
      </c>
      <c r="AM51" s="1626">
        <v>976871</v>
      </c>
      <c r="AN51" s="1644">
        <v>0</v>
      </c>
      <c r="AO51" s="1644">
        <v>0</v>
      </c>
    </row>
    <row r="52" spans="2:41" s="1616" customFormat="1" ht="12.75" customHeight="1">
      <c r="B52" s="1635" t="s">
        <v>777</v>
      </c>
      <c r="C52" s="1636">
        <v>6519181</v>
      </c>
      <c r="D52" s="1637">
        <v>6394462</v>
      </c>
      <c r="E52" s="1637">
        <v>124719</v>
      </c>
      <c r="F52" s="1637">
        <v>1877</v>
      </c>
      <c r="G52" s="1637">
        <v>122842</v>
      </c>
      <c r="H52" s="996">
        <v>614399</v>
      </c>
      <c r="I52" s="1637">
        <v>121954</v>
      </c>
      <c r="J52" s="1637">
        <v>23460</v>
      </c>
      <c r="K52" s="1637" t="s">
        <v>819</v>
      </c>
      <c r="L52" s="1637">
        <v>403</v>
      </c>
      <c r="M52" s="1637">
        <v>66873</v>
      </c>
      <c r="N52" s="1637">
        <v>2941248</v>
      </c>
      <c r="O52" s="1637">
        <v>2001</v>
      </c>
      <c r="P52" s="1637">
        <v>37787</v>
      </c>
      <c r="Q52" s="1637">
        <v>147652</v>
      </c>
      <c r="R52" s="1637">
        <v>6713</v>
      </c>
      <c r="S52" s="1626">
        <v>330542</v>
      </c>
      <c r="T52" s="1637" t="s">
        <v>819</v>
      </c>
      <c r="U52" s="1643">
        <v>789796</v>
      </c>
      <c r="V52" s="1626">
        <v>27152</v>
      </c>
      <c r="W52" s="1626">
        <v>1020</v>
      </c>
      <c r="X52" s="1626">
        <v>14521</v>
      </c>
      <c r="Y52" s="1626">
        <v>79386</v>
      </c>
      <c r="Z52" s="1626">
        <v>224074</v>
      </c>
      <c r="AA52" s="1626">
        <v>1090200</v>
      </c>
      <c r="AB52" s="1626">
        <v>111131</v>
      </c>
      <c r="AC52" s="1626">
        <v>687454</v>
      </c>
      <c r="AD52" s="1626">
        <v>850392</v>
      </c>
      <c r="AE52" s="1626">
        <v>373975</v>
      </c>
      <c r="AF52" s="1626">
        <v>20558</v>
      </c>
      <c r="AG52" s="1626">
        <v>1151583</v>
      </c>
      <c r="AH52" s="1626">
        <v>532542</v>
      </c>
      <c r="AI52" s="1626">
        <v>864193</v>
      </c>
      <c r="AJ52" s="1626">
        <v>163420</v>
      </c>
      <c r="AK52" s="1626">
        <v>786237</v>
      </c>
      <c r="AL52" s="1626">
        <v>24523</v>
      </c>
      <c r="AM52" s="1626">
        <v>828454</v>
      </c>
      <c r="AN52" s="1644">
        <v>0</v>
      </c>
      <c r="AO52" s="1644">
        <v>0</v>
      </c>
    </row>
    <row r="53" spans="2:41" s="1616" customFormat="1" ht="12.75" customHeight="1">
      <c r="B53" s="1635"/>
      <c r="C53" s="1636"/>
      <c r="D53" s="1637"/>
      <c r="E53" s="1637"/>
      <c r="F53" s="1637"/>
      <c r="G53" s="1637"/>
      <c r="H53" s="996"/>
      <c r="I53" s="1637"/>
      <c r="J53" s="1637"/>
      <c r="K53" s="1637"/>
      <c r="L53" s="1637"/>
      <c r="M53" s="1637"/>
      <c r="N53" s="1637"/>
      <c r="O53" s="1637"/>
      <c r="P53" s="1637"/>
      <c r="Q53" s="1637"/>
      <c r="R53" s="1637"/>
      <c r="S53" s="1626"/>
      <c r="T53" s="1637"/>
      <c r="U53" s="1643"/>
      <c r="V53" s="1626"/>
      <c r="W53" s="1626"/>
      <c r="X53" s="1626"/>
      <c r="Y53" s="1626"/>
      <c r="Z53" s="1626"/>
      <c r="AA53" s="1626"/>
      <c r="AB53" s="1626"/>
      <c r="AC53" s="1626"/>
      <c r="AD53" s="1626"/>
      <c r="AE53" s="1626"/>
      <c r="AF53" s="1626"/>
      <c r="AG53" s="1626"/>
      <c r="AH53" s="1626"/>
      <c r="AI53" s="1626"/>
      <c r="AJ53" s="1626"/>
      <c r="AK53" s="1626"/>
      <c r="AL53" s="1626"/>
      <c r="AM53" s="1626"/>
      <c r="AN53" s="1644"/>
      <c r="AO53" s="1644"/>
    </row>
    <row r="54" spans="2:41" s="1616" customFormat="1" ht="12.75" customHeight="1">
      <c r="B54" s="1635" t="s">
        <v>795</v>
      </c>
      <c r="C54" s="1636">
        <v>5814767</v>
      </c>
      <c r="D54" s="1637">
        <v>5728998</v>
      </c>
      <c r="E54" s="1637">
        <v>85769</v>
      </c>
      <c r="F54" s="1637">
        <v>62</v>
      </c>
      <c r="G54" s="1637">
        <v>85707</v>
      </c>
      <c r="H54" s="996">
        <v>468251</v>
      </c>
      <c r="I54" s="1637">
        <v>64296</v>
      </c>
      <c r="J54" s="1637">
        <v>21713</v>
      </c>
      <c r="K54" s="1637" t="s">
        <v>819</v>
      </c>
      <c r="L54" s="1637" t="s">
        <v>819</v>
      </c>
      <c r="M54" s="1637">
        <v>27156</v>
      </c>
      <c r="N54" s="1637">
        <v>1979923</v>
      </c>
      <c r="O54" s="1637">
        <v>1082</v>
      </c>
      <c r="P54" s="1637">
        <v>26929</v>
      </c>
      <c r="Q54" s="1637">
        <v>36801</v>
      </c>
      <c r="R54" s="1637">
        <v>9792</v>
      </c>
      <c r="S54" s="1626">
        <v>703513</v>
      </c>
      <c r="T54" s="1637" t="s">
        <v>819</v>
      </c>
      <c r="U54" s="1643">
        <v>331229</v>
      </c>
      <c r="V54" s="1626">
        <v>63449</v>
      </c>
      <c r="W54" s="1626">
        <v>2730</v>
      </c>
      <c r="X54" s="1626">
        <v>346482</v>
      </c>
      <c r="Y54" s="1626">
        <v>64682</v>
      </c>
      <c r="Z54" s="1626">
        <v>71839</v>
      </c>
      <c r="AA54" s="1626">
        <v>1594900</v>
      </c>
      <c r="AB54" s="1626">
        <v>94883</v>
      </c>
      <c r="AC54" s="1626">
        <v>1421579</v>
      </c>
      <c r="AD54" s="1626">
        <v>536787</v>
      </c>
      <c r="AE54" s="1626">
        <v>154500</v>
      </c>
      <c r="AF54" s="1626">
        <v>4141</v>
      </c>
      <c r="AG54" s="1626">
        <v>552205</v>
      </c>
      <c r="AH54" s="1626">
        <v>42021</v>
      </c>
      <c r="AI54" s="1626">
        <v>557104</v>
      </c>
      <c r="AJ54" s="1626">
        <v>176846</v>
      </c>
      <c r="AK54" s="1626">
        <v>1754950</v>
      </c>
      <c r="AL54" s="1626">
        <v>41080</v>
      </c>
      <c r="AM54" s="1626">
        <v>392902</v>
      </c>
      <c r="AN54" s="1644">
        <v>0</v>
      </c>
      <c r="AO54" s="1644">
        <v>0</v>
      </c>
    </row>
    <row r="55" spans="2:41" s="1616" customFormat="1" ht="12.75" customHeight="1">
      <c r="B55" s="1635" t="s">
        <v>778</v>
      </c>
      <c r="C55" s="1636">
        <v>6350274</v>
      </c>
      <c r="D55" s="1637">
        <v>6111056</v>
      </c>
      <c r="E55" s="1637">
        <v>239218</v>
      </c>
      <c r="F55" s="1637">
        <v>21752</v>
      </c>
      <c r="G55" s="1637">
        <v>217466</v>
      </c>
      <c r="H55" s="996">
        <v>1512762</v>
      </c>
      <c r="I55" s="1637">
        <v>163196</v>
      </c>
      <c r="J55" s="1637">
        <v>57354</v>
      </c>
      <c r="K55" s="1637" t="s">
        <v>819</v>
      </c>
      <c r="L55" s="1637" t="s">
        <v>819</v>
      </c>
      <c r="M55" s="1637">
        <v>65803</v>
      </c>
      <c r="N55" s="1637">
        <v>2087362</v>
      </c>
      <c r="O55" s="1637">
        <v>3126</v>
      </c>
      <c r="P55" s="1637">
        <v>26802</v>
      </c>
      <c r="Q55" s="1637">
        <v>67192</v>
      </c>
      <c r="R55" s="1637">
        <v>13916</v>
      </c>
      <c r="S55" s="1626">
        <v>332873</v>
      </c>
      <c r="T55" s="1637" t="s">
        <v>819</v>
      </c>
      <c r="U55" s="1643">
        <v>852481</v>
      </c>
      <c r="V55" s="1626">
        <v>24460</v>
      </c>
      <c r="W55" s="1626">
        <v>4538</v>
      </c>
      <c r="X55" s="1626">
        <v>88836</v>
      </c>
      <c r="Y55" s="1626">
        <v>186962</v>
      </c>
      <c r="Z55" s="1626">
        <v>257011</v>
      </c>
      <c r="AA55" s="1626">
        <v>605600</v>
      </c>
      <c r="AB55" s="1626">
        <v>119011</v>
      </c>
      <c r="AC55" s="1626">
        <v>931422</v>
      </c>
      <c r="AD55" s="1626">
        <v>689482</v>
      </c>
      <c r="AE55" s="1626">
        <v>298936</v>
      </c>
      <c r="AF55" s="1626">
        <v>10481</v>
      </c>
      <c r="AG55" s="1626">
        <v>1083776</v>
      </c>
      <c r="AH55" s="1626">
        <v>74698</v>
      </c>
      <c r="AI55" s="1626">
        <v>1133491</v>
      </c>
      <c r="AJ55" s="1626">
        <v>292559</v>
      </c>
      <c r="AK55" s="1626">
        <v>971851</v>
      </c>
      <c r="AL55" s="1644">
        <v>0</v>
      </c>
      <c r="AM55" s="1626">
        <v>505349</v>
      </c>
      <c r="AN55" s="1644">
        <v>0</v>
      </c>
      <c r="AO55" s="1644">
        <v>0</v>
      </c>
    </row>
    <row r="56" spans="2:41" s="1616" customFormat="1" ht="12.75" customHeight="1">
      <c r="B56" s="1635" t="s">
        <v>779</v>
      </c>
      <c r="C56" s="1636">
        <v>5230495</v>
      </c>
      <c r="D56" s="1637">
        <v>4998406</v>
      </c>
      <c r="E56" s="1637">
        <v>232089</v>
      </c>
      <c r="F56" s="1637">
        <v>98775</v>
      </c>
      <c r="G56" s="1637">
        <v>133314</v>
      </c>
      <c r="H56" s="996">
        <v>941277</v>
      </c>
      <c r="I56" s="1637">
        <v>114556</v>
      </c>
      <c r="J56" s="1637">
        <v>36234</v>
      </c>
      <c r="K56" s="1637" t="s">
        <v>819</v>
      </c>
      <c r="L56" s="1637" t="s">
        <v>819</v>
      </c>
      <c r="M56" s="1637">
        <v>51030</v>
      </c>
      <c r="N56" s="1637">
        <v>1998309</v>
      </c>
      <c r="O56" s="1637">
        <v>1873</v>
      </c>
      <c r="P56" s="1637">
        <v>11738</v>
      </c>
      <c r="Q56" s="1637">
        <v>41771</v>
      </c>
      <c r="R56" s="1637">
        <v>7381</v>
      </c>
      <c r="S56" s="1626">
        <v>217005</v>
      </c>
      <c r="T56" s="1637" t="s">
        <v>819</v>
      </c>
      <c r="U56" s="1643">
        <v>249837</v>
      </c>
      <c r="V56" s="1626">
        <v>59272</v>
      </c>
      <c r="W56" s="1626">
        <v>1300</v>
      </c>
      <c r="X56" s="1626">
        <v>505232</v>
      </c>
      <c r="Y56" s="1626">
        <v>93703</v>
      </c>
      <c r="Z56" s="1626">
        <v>230177</v>
      </c>
      <c r="AA56" s="1626">
        <v>669800</v>
      </c>
      <c r="AB56" s="1626">
        <v>116461</v>
      </c>
      <c r="AC56" s="1626">
        <v>962145</v>
      </c>
      <c r="AD56" s="1626">
        <v>632578</v>
      </c>
      <c r="AE56" s="1626">
        <v>203572</v>
      </c>
      <c r="AF56" s="1626">
        <v>12422</v>
      </c>
      <c r="AG56" s="1626">
        <v>425420</v>
      </c>
      <c r="AH56" s="1626">
        <v>127319</v>
      </c>
      <c r="AI56" s="1626">
        <v>587642</v>
      </c>
      <c r="AJ56" s="1626">
        <v>195708</v>
      </c>
      <c r="AK56" s="1626">
        <v>1214146</v>
      </c>
      <c r="AL56" s="1644">
        <v>0</v>
      </c>
      <c r="AM56" s="1626">
        <v>520993</v>
      </c>
      <c r="AN56" s="1644">
        <v>0</v>
      </c>
      <c r="AO56" s="1644">
        <v>0</v>
      </c>
    </row>
    <row r="57" spans="2:41" s="1616" customFormat="1" ht="12.75" customHeight="1">
      <c r="B57" s="1635" t="s">
        <v>780</v>
      </c>
      <c r="C57" s="1636">
        <v>5426258</v>
      </c>
      <c r="D57" s="1637">
        <v>5257194</v>
      </c>
      <c r="E57" s="1637">
        <v>169064</v>
      </c>
      <c r="F57" s="1637">
        <v>800</v>
      </c>
      <c r="G57" s="1637">
        <v>168264</v>
      </c>
      <c r="H57" s="996">
        <v>573770</v>
      </c>
      <c r="I57" s="1637">
        <v>109740</v>
      </c>
      <c r="J57" s="1637">
        <v>23820</v>
      </c>
      <c r="K57" s="1637" t="s">
        <v>819</v>
      </c>
      <c r="L57" s="1637" t="s">
        <v>819</v>
      </c>
      <c r="M57" s="1637">
        <v>57435</v>
      </c>
      <c r="N57" s="1637">
        <v>2552614</v>
      </c>
      <c r="O57" s="1637">
        <v>2435</v>
      </c>
      <c r="P57" s="1637">
        <v>16854</v>
      </c>
      <c r="Q57" s="1637">
        <v>73585</v>
      </c>
      <c r="R57" s="1637">
        <v>5410</v>
      </c>
      <c r="S57" s="1626">
        <v>291702</v>
      </c>
      <c r="T57" s="1637" t="s">
        <v>819</v>
      </c>
      <c r="U57" s="1643">
        <v>323205</v>
      </c>
      <c r="V57" s="1626">
        <v>40691</v>
      </c>
      <c r="W57" s="1626">
        <v>23916</v>
      </c>
      <c r="X57" s="1626">
        <v>145993</v>
      </c>
      <c r="Y57" s="1626">
        <v>198085</v>
      </c>
      <c r="Z57" s="1626">
        <v>82503</v>
      </c>
      <c r="AA57" s="1626">
        <v>904500</v>
      </c>
      <c r="AB57" s="1626">
        <v>112181</v>
      </c>
      <c r="AC57" s="1626">
        <v>680368</v>
      </c>
      <c r="AD57" s="1626">
        <v>776220</v>
      </c>
      <c r="AE57" s="1626">
        <v>200981</v>
      </c>
      <c r="AF57" s="1626">
        <v>18979</v>
      </c>
      <c r="AG57" s="1626">
        <v>839138</v>
      </c>
      <c r="AH57" s="1626">
        <v>234572</v>
      </c>
      <c r="AI57" s="1626">
        <v>753021</v>
      </c>
      <c r="AJ57" s="1626">
        <v>187179</v>
      </c>
      <c r="AK57" s="1626">
        <v>684667</v>
      </c>
      <c r="AL57" s="1626">
        <v>18883</v>
      </c>
      <c r="AM57" s="1626">
        <v>751005</v>
      </c>
      <c r="AN57" s="1644">
        <v>0</v>
      </c>
      <c r="AO57" s="1644">
        <v>0</v>
      </c>
    </row>
    <row r="58" spans="2:41" s="1616" customFormat="1" ht="12.75" customHeight="1">
      <c r="B58" s="1635" t="s">
        <v>781</v>
      </c>
      <c r="C58" s="1636">
        <v>5163067</v>
      </c>
      <c r="D58" s="1637">
        <v>4986552</v>
      </c>
      <c r="E58" s="1637">
        <v>176515</v>
      </c>
      <c r="F58" s="1637">
        <v>14918</v>
      </c>
      <c r="G58" s="1637">
        <v>161597</v>
      </c>
      <c r="H58" s="996">
        <v>589005</v>
      </c>
      <c r="I58" s="1637">
        <v>88956</v>
      </c>
      <c r="J58" s="1637">
        <v>22149</v>
      </c>
      <c r="K58" s="1637" t="s">
        <v>819</v>
      </c>
      <c r="L58" s="1637" t="s">
        <v>819</v>
      </c>
      <c r="M58" s="1637">
        <v>43558</v>
      </c>
      <c r="N58" s="1637">
        <v>1954746</v>
      </c>
      <c r="O58" s="1637">
        <v>1735</v>
      </c>
      <c r="P58" s="1637">
        <v>14422</v>
      </c>
      <c r="Q58" s="1637">
        <v>167346</v>
      </c>
      <c r="R58" s="1637">
        <v>19640</v>
      </c>
      <c r="S58" s="1626">
        <v>153660</v>
      </c>
      <c r="T58" s="1637" t="s">
        <v>819</v>
      </c>
      <c r="U58" s="1643">
        <v>622903</v>
      </c>
      <c r="V58" s="1626">
        <v>31834</v>
      </c>
      <c r="W58" s="1626">
        <v>3000</v>
      </c>
      <c r="X58" s="1626">
        <v>63321</v>
      </c>
      <c r="Y58" s="1626">
        <v>151758</v>
      </c>
      <c r="Z58" s="1626">
        <v>107034</v>
      </c>
      <c r="AA58" s="1626">
        <v>1128000</v>
      </c>
      <c r="AB58" s="1626">
        <v>91467</v>
      </c>
      <c r="AC58" s="1626">
        <v>698815</v>
      </c>
      <c r="AD58" s="1626">
        <v>482279</v>
      </c>
      <c r="AE58" s="1626">
        <v>151770</v>
      </c>
      <c r="AF58" s="1626">
        <v>9175</v>
      </c>
      <c r="AG58" s="1626">
        <v>947480</v>
      </c>
      <c r="AH58" s="1626">
        <v>266576</v>
      </c>
      <c r="AI58" s="1626">
        <v>437915</v>
      </c>
      <c r="AJ58" s="1626">
        <v>148052</v>
      </c>
      <c r="AK58" s="1626">
        <v>1360566</v>
      </c>
      <c r="AL58" s="1626">
        <v>7326</v>
      </c>
      <c r="AM58" s="1626">
        <v>385131</v>
      </c>
      <c r="AN58" s="1644">
        <v>0</v>
      </c>
      <c r="AO58" s="1644">
        <v>0</v>
      </c>
    </row>
    <row r="59" spans="2:41" s="1616" customFormat="1" ht="12.75" customHeight="1">
      <c r="B59" s="1635" t="s">
        <v>782</v>
      </c>
      <c r="C59" s="1636">
        <v>4345565</v>
      </c>
      <c r="D59" s="1637">
        <v>4194707</v>
      </c>
      <c r="E59" s="1637">
        <v>150858</v>
      </c>
      <c r="F59" s="1637" t="s">
        <v>819</v>
      </c>
      <c r="G59" s="1637">
        <v>150858</v>
      </c>
      <c r="H59" s="996">
        <v>572244</v>
      </c>
      <c r="I59" s="1637">
        <v>87839</v>
      </c>
      <c r="J59" s="1637">
        <v>22232</v>
      </c>
      <c r="K59" s="1637" t="s">
        <v>819</v>
      </c>
      <c r="L59" s="1637" t="s">
        <v>819</v>
      </c>
      <c r="M59" s="1637">
        <v>40271</v>
      </c>
      <c r="N59" s="1637">
        <v>1673464</v>
      </c>
      <c r="O59" s="1637">
        <v>1177</v>
      </c>
      <c r="P59" s="1637">
        <v>13042</v>
      </c>
      <c r="Q59" s="1637">
        <v>150556</v>
      </c>
      <c r="R59" s="1637">
        <v>5212</v>
      </c>
      <c r="S59" s="1626">
        <v>194184</v>
      </c>
      <c r="T59" s="1637" t="s">
        <v>819</v>
      </c>
      <c r="U59" s="1643">
        <v>279219</v>
      </c>
      <c r="V59" s="1626">
        <v>30172</v>
      </c>
      <c r="W59" s="1626">
        <v>9815</v>
      </c>
      <c r="X59" s="1626">
        <v>504962</v>
      </c>
      <c r="Y59" s="1626">
        <v>122519</v>
      </c>
      <c r="Z59" s="1626">
        <v>68757</v>
      </c>
      <c r="AA59" s="1626">
        <v>569900</v>
      </c>
      <c r="AB59" s="1626">
        <v>93128</v>
      </c>
      <c r="AC59" s="1626">
        <v>717403</v>
      </c>
      <c r="AD59" s="1626">
        <v>971848</v>
      </c>
      <c r="AE59" s="1626">
        <v>131374</v>
      </c>
      <c r="AF59" s="1626">
        <v>8798</v>
      </c>
      <c r="AG59" s="1626">
        <v>496856</v>
      </c>
      <c r="AH59" s="1626">
        <v>242335</v>
      </c>
      <c r="AI59" s="1626">
        <v>351497</v>
      </c>
      <c r="AJ59" s="1626">
        <v>143812</v>
      </c>
      <c r="AK59" s="1626">
        <v>712101</v>
      </c>
      <c r="AL59" s="1644">
        <v>0</v>
      </c>
      <c r="AM59" s="1626">
        <v>325555</v>
      </c>
      <c r="AN59" s="1644">
        <v>0</v>
      </c>
      <c r="AO59" s="1644">
        <v>0</v>
      </c>
    </row>
    <row r="60" spans="2:41" s="1616" customFormat="1" ht="12.75" customHeight="1">
      <c r="B60" s="1635" t="s">
        <v>783</v>
      </c>
      <c r="C60" s="1636">
        <v>5280089</v>
      </c>
      <c r="D60" s="1637">
        <v>5174539</v>
      </c>
      <c r="E60" s="1637">
        <v>105550</v>
      </c>
      <c r="F60" s="1637">
        <v>4275</v>
      </c>
      <c r="G60" s="1637">
        <v>101275</v>
      </c>
      <c r="H60" s="996">
        <v>528351</v>
      </c>
      <c r="I60" s="1637">
        <v>77469</v>
      </c>
      <c r="J60" s="1637">
        <v>15482</v>
      </c>
      <c r="K60" s="1637" t="s">
        <v>819</v>
      </c>
      <c r="L60" s="1637" t="s">
        <v>819</v>
      </c>
      <c r="M60" s="1637">
        <v>40975</v>
      </c>
      <c r="N60" s="1637">
        <v>2368803</v>
      </c>
      <c r="O60" s="1637">
        <v>1354</v>
      </c>
      <c r="P60" s="1637">
        <v>25851</v>
      </c>
      <c r="Q60" s="1637">
        <v>99967</v>
      </c>
      <c r="R60" s="1637">
        <v>4874</v>
      </c>
      <c r="S60" s="1626">
        <v>314548</v>
      </c>
      <c r="T60" s="1637" t="s">
        <v>819</v>
      </c>
      <c r="U60" s="1643">
        <v>737569</v>
      </c>
      <c r="V60" s="1626">
        <v>49972</v>
      </c>
      <c r="W60" s="1653" t="s">
        <v>819</v>
      </c>
      <c r="X60" s="1626">
        <v>264329</v>
      </c>
      <c r="Y60" s="1626">
        <v>57811</v>
      </c>
      <c r="Z60" s="1626">
        <v>65872</v>
      </c>
      <c r="AA60" s="1626">
        <v>626862</v>
      </c>
      <c r="AB60" s="1626">
        <v>80899</v>
      </c>
      <c r="AC60" s="1626">
        <v>600189</v>
      </c>
      <c r="AD60" s="1626">
        <v>605975</v>
      </c>
      <c r="AE60" s="1626">
        <v>304205</v>
      </c>
      <c r="AF60" s="1626">
        <v>3335</v>
      </c>
      <c r="AG60" s="1626">
        <v>1129856</v>
      </c>
      <c r="AH60" s="1626">
        <v>190439</v>
      </c>
      <c r="AI60" s="1626">
        <v>664238</v>
      </c>
      <c r="AJ60" s="1626">
        <v>128535</v>
      </c>
      <c r="AK60" s="1626">
        <v>665115</v>
      </c>
      <c r="AL60" s="1626">
        <v>104527</v>
      </c>
      <c r="AM60" s="1626">
        <v>697226</v>
      </c>
      <c r="AN60" s="1644">
        <v>0</v>
      </c>
      <c r="AO60" s="1644">
        <v>0</v>
      </c>
    </row>
    <row r="61" spans="2:41" s="1616" customFormat="1" ht="12.75" customHeight="1">
      <c r="B61" s="1635" t="s">
        <v>784</v>
      </c>
      <c r="C61" s="1636">
        <v>6126178</v>
      </c>
      <c r="D61" s="1637">
        <v>6045102</v>
      </c>
      <c r="E61" s="1637">
        <v>81076</v>
      </c>
      <c r="F61" s="1637" t="s">
        <v>819</v>
      </c>
      <c r="G61" s="1637">
        <v>81076</v>
      </c>
      <c r="H61" s="996">
        <v>910842</v>
      </c>
      <c r="I61" s="1637">
        <v>102429</v>
      </c>
      <c r="J61" s="1637">
        <v>36225</v>
      </c>
      <c r="K61" s="1637" t="s">
        <v>819</v>
      </c>
      <c r="L61" s="1637">
        <v>19476</v>
      </c>
      <c r="M61" s="1637">
        <v>37040</v>
      </c>
      <c r="N61" s="1637">
        <v>2640917</v>
      </c>
      <c r="O61" s="1637">
        <v>1276</v>
      </c>
      <c r="P61" s="1637">
        <v>112893</v>
      </c>
      <c r="Q61" s="1637">
        <v>42785</v>
      </c>
      <c r="R61" s="1637">
        <v>8132</v>
      </c>
      <c r="S61" s="1626">
        <v>431877</v>
      </c>
      <c r="T61" s="1637" t="s">
        <v>819</v>
      </c>
      <c r="U61" s="1643">
        <v>547256</v>
      </c>
      <c r="V61" s="1626">
        <v>42381</v>
      </c>
      <c r="W61" s="1626">
        <v>16472</v>
      </c>
      <c r="X61" s="1626">
        <v>68538</v>
      </c>
      <c r="Y61" s="1626">
        <v>37348</v>
      </c>
      <c r="Z61" s="1626">
        <v>92491</v>
      </c>
      <c r="AA61" s="1626">
        <v>977800</v>
      </c>
      <c r="AB61" s="1626">
        <v>109937</v>
      </c>
      <c r="AC61" s="1626">
        <v>869035</v>
      </c>
      <c r="AD61" s="1626">
        <v>930663</v>
      </c>
      <c r="AE61" s="1626">
        <v>268266</v>
      </c>
      <c r="AF61" s="1626">
        <v>20449</v>
      </c>
      <c r="AG61" s="1626">
        <v>537983</v>
      </c>
      <c r="AH61" s="1626">
        <v>170417</v>
      </c>
      <c r="AI61" s="1626">
        <v>679709</v>
      </c>
      <c r="AJ61" s="1626">
        <v>386402</v>
      </c>
      <c r="AK61" s="1626">
        <v>1067577</v>
      </c>
      <c r="AL61" s="1626">
        <v>218810</v>
      </c>
      <c r="AM61" s="1626">
        <v>783822</v>
      </c>
      <c r="AN61" s="1644">
        <v>2032</v>
      </c>
      <c r="AO61" s="1644">
        <v>0</v>
      </c>
    </row>
    <row r="62" spans="2:41" s="1616" customFormat="1" ht="12.75" customHeight="1">
      <c r="B62" s="1635" t="s">
        <v>785</v>
      </c>
      <c r="C62" s="1636">
        <v>7449449</v>
      </c>
      <c r="D62" s="1637">
        <v>7332458</v>
      </c>
      <c r="E62" s="1637">
        <v>116991</v>
      </c>
      <c r="F62" s="1637">
        <v>800</v>
      </c>
      <c r="G62" s="1637">
        <v>116191</v>
      </c>
      <c r="H62" s="996">
        <v>1263605</v>
      </c>
      <c r="I62" s="1637">
        <v>161954</v>
      </c>
      <c r="J62" s="1637">
        <v>53535</v>
      </c>
      <c r="K62" s="1637" t="s">
        <v>819</v>
      </c>
      <c r="L62" s="1637">
        <v>307</v>
      </c>
      <c r="M62" s="1637">
        <v>69217</v>
      </c>
      <c r="N62" s="1637">
        <v>2812235</v>
      </c>
      <c r="O62" s="1637">
        <v>2838</v>
      </c>
      <c r="P62" s="1637">
        <v>37195</v>
      </c>
      <c r="Q62" s="1637">
        <v>88231</v>
      </c>
      <c r="R62" s="1637">
        <v>28857</v>
      </c>
      <c r="S62" s="1626">
        <v>342554</v>
      </c>
      <c r="T62" s="1637" t="s">
        <v>819</v>
      </c>
      <c r="U62" s="1643">
        <v>673729</v>
      </c>
      <c r="V62" s="1626">
        <v>41612</v>
      </c>
      <c r="W62" s="1626">
        <v>4698</v>
      </c>
      <c r="X62" s="1626">
        <v>126081</v>
      </c>
      <c r="Y62" s="1626">
        <v>80425</v>
      </c>
      <c r="Z62" s="1626">
        <v>67976</v>
      </c>
      <c r="AA62" s="1626">
        <v>1594400</v>
      </c>
      <c r="AB62" s="1626">
        <v>122155</v>
      </c>
      <c r="AC62" s="1626">
        <v>1218611</v>
      </c>
      <c r="AD62" s="1626">
        <v>948329</v>
      </c>
      <c r="AE62" s="1626">
        <v>442292</v>
      </c>
      <c r="AF62" s="1626">
        <v>878</v>
      </c>
      <c r="AG62" s="1626">
        <v>1283511</v>
      </c>
      <c r="AH62" s="1626">
        <v>631336</v>
      </c>
      <c r="AI62" s="1626">
        <v>919341</v>
      </c>
      <c r="AJ62" s="1626">
        <v>327447</v>
      </c>
      <c r="AK62" s="1626">
        <v>914008</v>
      </c>
      <c r="AL62" s="1644">
        <v>0</v>
      </c>
      <c r="AM62" s="1626">
        <v>524550</v>
      </c>
      <c r="AN62" s="1644">
        <v>0</v>
      </c>
      <c r="AO62" s="1644">
        <v>0</v>
      </c>
    </row>
    <row r="63" spans="2:41" s="1616" customFormat="1" ht="12.75" customHeight="1">
      <c r="B63" s="1635" t="s">
        <v>786</v>
      </c>
      <c r="C63" s="1636">
        <v>4993286</v>
      </c>
      <c r="D63" s="1637">
        <v>4886571</v>
      </c>
      <c r="E63" s="1637">
        <v>106715</v>
      </c>
      <c r="F63" s="1637" t="s">
        <v>819</v>
      </c>
      <c r="G63" s="1637">
        <v>106715</v>
      </c>
      <c r="H63" s="996">
        <v>559315</v>
      </c>
      <c r="I63" s="1637">
        <v>84857</v>
      </c>
      <c r="J63" s="1637">
        <v>23774</v>
      </c>
      <c r="K63" s="1637">
        <v>887</v>
      </c>
      <c r="L63" s="1637" t="s">
        <v>819</v>
      </c>
      <c r="M63" s="1637">
        <v>41070</v>
      </c>
      <c r="N63" s="1637">
        <v>2184637</v>
      </c>
      <c r="O63" s="1637">
        <v>1155</v>
      </c>
      <c r="P63" s="1637">
        <v>15820</v>
      </c>
      <c r="Q63" s="1637">
        <v>128767</v>
      </c>
      <c r="R63" s="1637">
        <v>5902</v>
      </c>
      <c r="S63" s="1626">
        <v>406962</v>
      </c>
      <c r="T63" s="1637" t="s">
        <v>819</v>
      </c>
      <c r="U63" s="1643">
        <v>339360</v>
      </c>
      <c r="V63" s="1626">
        <v>64259</v>
      </c>
      <c r="W63" s="1653" t="s">
        <v>819</v>
      </c>
      <c r="X63" s="1626">
        <v>154365</v>
      </c>
      <c r="Y63" s="1626">
        <v>126163</v>
      </c>
      <c r="Z63" s="1626">
        <v>151593</v>
      </c>
      <c r="AA63" s="1626">
        <v>704400</v>
      </c>
      <c r="AB63" s="1626">
        <v>95927</v>
      </c>
      <c r="AC63" s="1626">
        <v>776021</v>
      </c>
      <c r="AD63" s="1626">
        <v>637263</v>
      </c>
      <c r="AE63" s="1626">
        <v>457582</v>
      </c>
      <c r="AF63" s="1626">
        <v>5539</v>
      </c>
      <c r="AG63" s="1626">
        <v>655654</v>
      </c>
      <c r="AH63" s="1626">
        <v>257139</v>
      </c>
      <c r="AI63" s="1626">
        <v>383503</v>
      </c>
      <c r="AJ63" s="1626">
        <v>182238</v>
      </c>
      <c r="AK63" s="1626">
        <v>896954</v>
      </c>
      <c r="AL63" s="1626">
        <v>2241</v>
      </c>
      <c r="AM63" s="1626">
        <v>536510</v>
      </c>
      <c r="AN63" s="1644">
        <v>0</v>
      </c>
      <c r="AO63" s="1644">
        <v>0</v>
      </c>
    </row>
    <row r="64" spans="2:41" s="1616" customFormat="1" ht="12.75" customHeight="1">
      <c r="B64" s="1635" t="s">
        <v>787</v>
      </c>
      <c r="C64" s="1636">
        <v>3069382</v>
      </c>
      <c r="D64" s="1637">
        <v>2997661</v>
      </c>
      <c r="E64" s="1637">
        <v>71421</v>
      </c>
      <c r="F64" s="1637" t="s">
        <v>819</v>
      </c>
      <c r="G64" s="1637">
        <v>71721</v>
      </c>
      <c r="H64" s="996">
        <v>328321</v>
      </c>
      <c r="I64" s="1637">
        <v>48995</v>
      </c>
      <c r="J64" s="1637">
        <v>15978</v>
      </c>
      <c r="K64" s="1637" t="s">
        <v>819</v>
      </c>
      <c r="L64" s="1637" t="s">
        <v>819</v>
      </c>
      <c r="M64" s="1637">
        <v>19190</v>
      </c>
      <c r="N64" s="1637">
        <v>1534200</v>
      </c>
      <c r="O64" s="1637">
        <v>699</v>
      </c>
      <c r="P64" s="1637">
        <v>14805</v>
      </c>
      <c r="Q64" s="1637">
        <v>60717</v>
      </c>
      <c r="R64" s="1637">
        <v>10268</v>
      </c>
      <c r="S64" s="1626">
        <v>153616</v>
      </c>
      <c r="T64" s="1637" t="s">
        <v>819</v>
      </c>
      <c r="U64" s="1643">
        <v>107022</v>
      </c>
      <c r="V64" s="1626">
        <v>19572</v>
      </c>
      <c r="W64" s="1626">
        <v>1350</v>
      </c>
      <c r="X64" s="1626">
        <v>214457</v>
      </c>
      <c r="Y64" s="1626">
        <v>78661</v>
      </c>
      <c r="Z64" s="1626">
        <v>87931</v>
      </c>
      <c r="AA64" s="1626">
        <v>373600</v>
      </c>
      <c r="AB64" s="1626">
        <v>85060</v>
      </c>
      <c r="AC64" s="1626">
        <v>547698</v>
      </c>
      <c r="AD64" s="1626">
        <v>586761</v>
      </c>
      <c r="AE64" s="1626">
        <v>105071</v>
      </c>
      <c r="AF64" s="1626">
        <v>6189</v>
      </c>
      <c r="AG64" s="1626">
        <v>237670</v>
      </c>
      <c r="AH64" s="1626">
        <v>223046</v>
      </c>
      <c r="AI64" s="1626">
        <v>235704</v>
      </c>
      <c r="AJ64" s="1626">
        <v>121965</v>
      </c>
      <c r="AK64" s="1626">
        <v>501297</v>
      </c>
      <c r="AL64" s="1626">
        <v>461</v>
      </c>
      <c r="AM64" s="1626">
        <v>346739</v>
      </c>
      <c r="AN64" s="1644">
        <v>0</v>
      </c>
      <c r="AO64" s="1644">
        <v>0</v>
      </c>
    </row>
    <row r="65" spans="2:41" s="1616" customFormat="1" ht="12.75" customHeight="1">
      <c r="B65" s="1654" t="s">
        <v>788</v>
      </c>
      <c r="C65" s="1655">
        <v>4478713</v>
      </c>
      <c r="D65" s="1656">
        <v>4341638</v>
      </c>
      <c r="E65" s="1656">
        <v>137075</v>
      </c>
      <c r="F65" s="1656">
        <v>1956</v>
      </c>
      <c r="G65" s="1656">
        <v>135119</v>
      </c>
      <c r="H65" s="1657">
        <v>564107</v>
      </c>
      <c r="I65" s="1656">
        <v>71891</v>
      </c>
      <c r="J65" s="1656">
        <v>21795</v>
      </c>
      <c r="K65" s="1656">
        <v>7369</v>
      </c>
      <c r="L65" s="1656" t="s">
        <v>819</v>
      </c>
      <c r="M65" s="1656">
        <v>33423</v>
      </c>
      <c r="N65" s="1656">
        <v>1868035</v>
      </c>
      <c r="O65" s="1656">
        <v>1307</v>
      </c>
      <c r="P65" s="1656">
        <v>16045</v>
      </c>
      <c r="Q65" s="1656">
        <v>56052</v>
      </c>
      <c r="R65" s="1656">
        <v>5878</v>
      </c>
      <c r="S65" s="1631">
        <v>311088</v>
      </c>
      <c r="T65" s="1656" t="s">
        <v>819</v>
      </c>
      <c r="U65" s="1658">
        <v>300982</v>
      </c>
      <c r="V65" s="1631">
        <v>26658</v>
      </c>
      <c r="W65" s="1631">
        <v>3000</v>
      </c>
      <c r="X65" s="1631">
        <v>270020</v>
      </c>
      <c r="Y65" s="1631">
        <v>181123</v>
      </c>
      <c r="Z65" s="1631">
        <v>104640</v>
      </c>
      <c r="AA65" s="1631">
        <v>635300</v>
      </c>
      <c r="AB65" s="1631">
        <v>91001</v>
      </c>
      <c r="AC65" s="1631">
        <v>840330</v>
      </c>
      <c r="AD65" s="1631">
        <v>543888</v>
      </c>
      <c r="AE65" s="1631">
        <v>170563</v>
      </c>
      <c r="AF65" s="1631">
        <v>7963</v>
      </c>
      <c r="AG65" s="1631">
        <v>575445</v>
      </c>
      <c r="AH65" s="1631">
        <v>117058</v>
      </c>
      <c r="AI65" s="1631">
        <v>631623</v>
      </c>
      <c r="AJ65" s="1631">
        <v>180377</v>
      </c>
      <c r="AK65" s="1631">
        <v>602931</v>
      </c>
      <c r="AL65" s="1631">
        <v>73722</v>
      </c>
      <c r="AM65" s="1631">
        <v>493392</v>
      </c>
      <c r="AN65" s="1659">
        <v>13345</v>
      </c>
      <c r="AO65" s="1659">
        <v>0</v>
      </c>
    </row>
    <row r="66" spans="2:19" ht="11.25">
      <c r="B66" s="1614" t="s">
        <v>221</v>
      </c>
      <c r="Q66" s="1615"/>
      <c r="S66" s="1615"/>
    </row>
    <row r="67" ht="11.25">
      <c r="S67" s="1615"/>
    </row>
    <row r="68" ht="11.25">
      <c r="S68" s="1615"/>
    </row>
    <row r="69" ht="11.25">
      <c r="S69" s="1615"/>
    </row>
    <row r="70" ht="11.25">
      <c r="S70" s="1615"/>
    </row>
  </sheetData>
  <mergeCells count="4">
    <mergeCell ref="AG5:AG7"/>
    <mergeCell ref="AO5:AO7"/>
    <mergeCell ref="AB4:AO4"/>
    <mergeCell ref="H4:AA4"/>
  </mergeCells>
  <printOptions/>
  <pageMargins left="0.75" right="0.75" top="1" bottom="1" header="0.512" footer="0.512"/>
  <pageSetup horizontalDpi="300" verticalDpi="300" orientation="landscape" paperSize="9" scale="57" r:id="rId1"/>
</worksheet>
</file>

<file path=xl/worksheets/sheet32.xml><?xml version="1.0" encoding="utf-8"?>
<worksheet xmlns="http://schemas.openxmlformats.org/spreadsheetml/2006/main" xmlns:r="http://schemas.openxmlformats.org/officeDocument/2006/relationships">
  <dimension ref="B2:P72"/>
  <sheetViews>
    <sheetView workbookViewId="0" topLeftCell="A1">
      <selection activeCell="A1" sqref="A1"/>
    </sheetView>
  </sheetViews>
  <sheetFormatPr defaultColWidth="9.00390625" defaultRowHeight="13.5"/>
  <cols>
    <col min="1" max="6" width="1.625" style="1000" customWidth="1"/>
    <col min="7" max="7" width="20.875" style="1000" customWidth="1"/>
    <col min="8" max="8" width="7.375" style="1000" customWidth="1"/>
    <col min="9" max="16" width="9.625" style="1000" customWidth="1"/>
    <col min="17" max="16384" width="9.00390625" style="1000" customWidth="1"/>
  </cols>
  <sheetData>
    <row r="2" ht="14.25">
      <c r="B2" s="1001" t="s">
        <v>297</v>
      </c>
    </row>
    <row r="3" spans="2:16" ht="12.75" thickBot="1">
      <c r="B3" s="1002"/>
      <c r="C3" s="1003"/>
      <c r="D3" s="1003"/>
      <c r="E3" s="1003"/>
      <c r="F3" s="1003"/>
      <c r="G3" s="1003"/>
      <c r="P3" s="1004" t="s">
        <v>268</v>
      </c>
    </row>
    <row r="4" spans="2:16" ht="12" customHeight="1" thickTop="1">
      <c r="B4" s="1005" t="s">
        <v>222</v>
      </c>
      <c r="C4" s="1006"/>
      <c r="D4" s="1006"/>
      <c r="E4" s="1006"/>
      <c r="F4" s="1006"/>
      <c r="G4" s="1007"/>
      <c r="H4" s="1006"/>
      <c r="I4" s="1008" t="s">
        <v>746</v>
      </c>
      <c r="J4" s="1008" t="s">
        <v>223</v>
      </c>
      <c r="K4" s="1008" t="s">
        <v>224</v>
      </c>
      <c r="L4" s="1008" t="s">
        <v>225</v>
      </c>
      <c r="M4" s="1008" t="s">
        <v>226</v>
      </c>
      <c r="N4" s="1008" t="s">
        <v>227</v>
      </c>
      <c r="O4" s="1008" t="s">
        <v>228</v>
      </c>
      <c r="P4" s="1008" t="s">
        <v>229</v>
      </c>
    </row>
    <row r="5" spans="2:16" ht="12" customHeight="1">
      <c r="B5" s="1507" t="s">
        <v>269</v>
      </c>
      <c r="C5" s="1508"/>
      <c r="D5" s="1508"/>
      <c r="E5" s="1508"/>
      <c r="F5" s="1508"/>
      <c r="G5" s="1508"/>
      <c r="H5" s="1009" t="s">
        <v>270</v>
      </c>
      <c r="I5" s="1010">
        <v>62</v>
      </c>
      <c r="J5" s="1010">
        <v>62</v>
      </c>
      <c r="K5" s="1010">
        <v>62</v>
      </c>
      <c r="L5" s="1010">
        <v>64</v>
      </c>
      <c r="M5" s="1010">
        <v>54</v>
      </c>
      <c r="N5" s="1010">
        <v>66</v>
      </c>
      <c r="O5" s="1010">
        <v>515</v>
      </c>
      <c r="P5" s="1011">
        <v>5009</v>
      </c>
    </row>
    <row r="6" spans="2:16" ht="12" customHeight="1">
      <c r="B6" s="1509" t="s">
        <v>230</v>
      </c>
      <c r="C6" s="1499"/>
      <c r="D6" s="1499"/>
      <c r="E6" s="1499"/>
      <c r="F6" s="1499"/>
      <c r="G6" s="1499"/>
      <c r="H6" s="1003" t="s">
        <v>231</v>
      </c>
      <c r="I6" s="1013">
        <v>3.57</v>
      </c>
      <c r="J6" s="1014">
        <v>3.38</v>
      </c>
      <c r="K6" s="1015">
        <v>3.5</v>
      </c>
      <c r="L6" s="1013">
        <v>3.39</v>
      </c>
      <c r="M6" s="1013">
        <v>3.42</v>
      </c>
      <c r="N6" s="1013">
        <v>3.52</v>
      </c>
      <c r="O6" s="1014">
        <v>3.62</v>
      </c>
      <c r="P6" s="1013">
        <v>3.58</v>
      </c>
    </row>
    <row r="7" spans="2:16" ht="12" customHeight="1">
      <c r="B7" s="1509" t="s">
        <v>232</v>
      </c>
      <c r="C7" s="1499"/>
      <c r="D7" s="1499"/>
      <c r="E7" s="1499"/>
      <c r="F7" s="1499"/>
      <c r="G7" s="1499"/>
      <c r="H7" s="1003" t="s">
        <v>231</v>
      </c>
      <c r="I7" s="1014">
        <v>1.68</v>
      </c>
      <c r="J7" s="1013">
        <v>1.57</v>
      </c>
      <c r="K7" s="1014">
        <v>1.57</v>
      </c>
      <c r="L7" s="1013">
        <v>1.39</v>
      </c>
      <c r="M7" s="1013">
        <v>1.57</v>
      </c>
      <c r="N7" s="1013">
        <v>1.64</v>
      </c>
      <c r="O7" s="1013">
        <v>1.68</v>
      </c>
      <c r="P7" s="1014">
        <v>1.67</v>
      </c>
    </row>
    <row r="8" spans="2:16" ht="12" customHeight="1">
      <c r="B8" s="1510" t="s">
        <v>233</v>
      </c>
      <c r="C8" s="1511"/>
      <c r="D8" s="1511"/>
      <c r="E8" s="1511"/>
      <c r="F8" s="1511"/>
      <c r="G8" s="1511"/>
      <c r="H8" s="1016" t="s">
        <v>234</v>
      </c>
      <c r="I8" s="1017">
        <v>44.6</v>
      </c>
      <c r="J8" s="1017">
        <v>46.1</v>
      </c>
      <c r="K8" s="1017">
        <v>44.6</v>
      </c>
      <c r="L8" s="1017">
        <v>47.4</v>
      </c>
      <c r="M8" s="1017">
        <v>46.1</v>
      </c>
      <c r="N8" s="1018">
        <v>43.4</v>
      </c>
      <c r="O8" s="1017">
        <v>45.9</v>
      </c>
      <c r="P8" s="1019">
        <v>45.6</v>
      </c>
    </row>
    <row r="9" spans="2:16" ht="12" customHeight="1">
      <c r="B9" s="1504" t="s">
        <v>235</v>
      </c>
      <c r="C9" s="1505"/>
      <c r="D9" s="1505"/>
      <c r="E9" s="1505"/>
      <c r="F9" s="1505"/>
      <c r="G9" s="1505"/>
      <c r="H9" s="1020"/>
      <c r="I9" s="1021">
        <f>SUM(I10,I24,I31)</f>
        <v>1070633</v>
      </c>
      <c r="J9" s="1021">
        <f>SUM(J10,J24,J31)</f>
        <v>928752</v>
      </c>
      <c r="K9" s="1021">
        <f>SUM(K10,K24,K31)</f>
        <v>877844</v>
      </c>
      <c r="L9" s="1021">
        <v>958894</v>
      </c>
      <c r="M9" s="1021">
        <v>1060522</v>
      </c>
      <c r="N9" s="1021">
        <f>SUM(N10,N24,N31)</f>
        <v>1034016</v>
      </c>
      <c r="O9" s="1021">
        <v>977990</v>
      </c>
      <c r="P9" s="1021">
        <f>SUM(P10,P24,P31)</f>
        <v>1045240</v>
      </c>
    </row>
    <row r="10" spans="2:16" s="1022" customFormat="1" ht="12" customHeight="1">
      <c r="B10" s="1023"/>
      <c r="C10" s="1501" t="s">
        <v>236</v>
      </c>
      <c r="D10" s="1501"/>
      <c r="E10" s="1501"/>
      <c r="F10" s="1501"/>
      <c r="G10" s="1501"/>
      <c r="H10" s="1024"/>
      <c r="I10" s="1025">
        <v>622072</v>
      </c>
      <c r="J10" s="1025">
        <v>523045</v>
      </c>
      <c r="K10" s="1025">
        <v>502264</v>
      </c>
      <c r="L10" s="1025">
        <v>508836</v>
      </c>
      <c r="M10" s="1025">
        <v>566774</v>
      </c>
      <c r="N10" s="1025">
        <v>616922</v>
      </c>
      <c r="O10" s="1025">
        <v>552682</v>
      </c>
      <c r="P10" s="1025">
        <v>570817</v>
      </c>
    </row>
    <row r="11" spans="2:16" s="1022" customFormat="1" ht="12" customHeight="1">
      <c r="B11" s="1023"/>
      <c r="C11" s="1026"/>
      <c r="D11" s="1501" t="s">
        <v>237</v>
      </c>
      <c r="E11" s="1501"/>
      <c r="F11" s="1501"/>
      <c r="G11" s="1501"/>
      <c r="H11" s="1024"/>
      <c r="I11" s="1025">
        <v>607886</v>
      </c>
      <c r="J11" s="1025">
        <v>511640</v>
      </c>
      <c r="K11" s="1025">
        <v>492679</v>
      </c>
      <c r="L11" s="1025">
        <v>500650</v>
      </c>
      <c r="M11" s="1025">
        <v>556661</v>
      </c>
      <c r="N11" s="1025">
        <v>602796</v>
      </c>
      <c r="O11" s="1025">
        <v>540152</v>
      </c>
      <c r="P11" s="1025">
        <v>557900</v>
      </c>
    </row>
    <row r="12" spans="2:16" s="1022" customFormat="1" ht="12" customHeight="1">
      <c r="B12" s="1023"/>
      <c r="C12" s="1026"/>
      <c r="D12" s="1026"/>
      <c r="E12" s="1501" t="s">
        <v>238</v>
      </c>
      <c r="F12" s="1501"/>
      <c r="G12" s="1501"/>
      <c r="H12" s="1024"/>
      <c r="I12" s="1021">
        <f>SUM(I13,I17)</f>
        <v>566841</v>
      </c>
      <c r="J12" s="1021">
        <f>SUM(J13,J17)</f>
        <v>484411</v>
      </c>
      <c r="K12" s="1021">
        <f>SUM(K13,K17)</f>
        <v>467031</v>
      </c>
      <c r="L12" s="1021">
        <v>466935</v>
      </c>
      <c r="M12" s="1021">
        <f>SUM(M13,M17)</f>
        <v>517458</v>
      </c>
      <c r="N12" s="1021">
        <f>SUM(N13,N17)</f>
        <v>581504</v>
      </c>
      <c r="O12" s="1021">
        <f>SUM(O13,O17)</f>
        <v>511056</v>
      </c>
      <c r="P12" s="1021">
        <f>SUM(P13,P17)</f>
        <v>536458</v>
      </c>
    </row>
    <row r="13" spans="2:16" ht="12" customHeight="1">
      <c r="B13" s="1027"/>
      <c r="C13" s="1028"/>
      <c r="D13" s="1028"/>
      <c r="E13" s="1028"/>
      <c r="F13" s="1499" t="s">
        <v>239</v>
      </c>
      <c r="G13" s="1500"/>
      <c r="H13" s="1029"/>
      <c r="I13" s="1030">
        <f>SUM(I14:I16)</f>
        <v>466012</v>
      </c>
      <c r="J13" s="1030">
        <f>SUM(J14:J16)</f>
        <v>427735</v>
      </c>
      <c r="K13" s="1030">
        <v>403329</v>
      </c>
      <c r="L13" s="1030">
        <f>SUM(L14:L16)</f>
        <v>431735</v>
      </c>
      <c r="M13" s="1030">
        <f>SUM(M14:M16)</f>
        <v>439780</v>
      </c>
      <c r="N13" s="1030">
        <f>SUM(N14:N16)</f>
        <v>506658</v>
      </c>
      <c r="O13" s="1030">
        <f>SUM(O14:O16)</f>
        <v>425827</v>
      </c>
      <c r="P13" s="1030">
        <f>SUM(P14:P16)</f>
        <v>467799</v>
      </c>
    </row>
    <row r="14" spans="2:16" ht="12" customHeight="1">
      <c r="B14" s="1027"/>
      <c r="C14" s="1028"/>
      <c r="D14" s="1028"/>
      <c r="E14" s="1028"/>
      <c r="F14" s="1028"/>
      <c r="G14" s="1012" t="s">
        <v>240</v>
      </c>
      <c r="H14" s="1029"/>
      <c r="I14" s="1031">
        <v>361722</v>
      </c>
      <c r="J14" s="1031">
        <v>328804</v>
      </c>
      <c r="K14" s="1031">
        <v>324234</v>
      </c>
      <c r="L14" s="1031">
        <v>342962</v>
      </c>
      <c r="M14" s="1031">
        <v>337839</v>
      </c>
      <c r="N14" s="1031">
        <v>396680</v>
      </c>
      <c r="O14" s="1031">
        <v>335604</v>
      </c>
      <c r="P14" s="1031">
        <v>374148</v>
      </c>
    </row>
    <row r="15" spans="2:16" ht="12" customHeight="1">
      <c r="B15" s="1027"/>
      <c r="C15" s="1028"/>
      <c r="D15" s="1028"/>
      <c r="E15" s="1028"/>
      <c r="F15" s="1028"/>
      <c r="G15" s="1012" t="s">
        <v>241</v>
      </c>
      <c r="H15" s="1029"/>
      <c r="I15" s="1031">
        <v>6169</v>
      </c>
      <c r="J15" s="1031">
        <v>6560</v>
      </c>
      <c r="K15" s="1031">
        <v>3203</v>
      </c>
      <c r="L15" s="1031">
        <v>2335</v>
      </c>
      <c r="M15" s="1031">
        <v>4818</v>
      </c>
      <c r="N15" s="1031">
        <v>4523</v>
      </c>
      <c r="O15" s="1031">
        <v>4439</v>
      </c>
      <c r="P15" s="1031">
        <v>2985</v>
      </c>
    </row>
    <row r="16" spans="2:16" ht="12" customHeight="1">
      <c r="B16" s="1027"/>
      <c r="C16" s="1028"/>
      <c r="D16" s="1028"/>
      <c r="E16" s="1028"/>
      <c r="F16" s="1028"/>
      <c r="G16" s="1012" t="s">
        <v>242</v>
      </c>
      <c r="H16" s="1029"/>
      <c r="I16" s="1031">
        <v>98121</v>
      </c>
      <c r="J16" s="1031">
        <v>92371</v>
      </c>
      <c r="K16" s="1031">
        <v>75891</v>
      </c>
      <c r="L16" s="1031">
        <v>86438</v>
      </c>
      <c r="M16" s="1031">
        <v>97123</v>
      </c>
      <c r="N16" s="1031">
        <v>105455</v>
      </c>
      <c r="O16" s="1031">
        <v>85784</v>
      </c>
      <c r="P16" s="1031">
        <v>90666</v>
      </c>
    </row>
    <row r="17" spans="2:16" ht="12" customHeight="1">
      <c r="B17" s="1032"/>
      <c r="C17" s="1003"/>
      <c r="D17" s="1003"/>
      <c r="E17" s="1003"/>
      <c r="F17" s="1499" t="s">
        <v>271</v>
      </c>
      <c r="G17" s="1499"/>
      <c r="H17" s="1029"/>
      <c r="I17" s="1031">
        <v>100829</v>
      </c>
      <c r="J17" s="1031">
        <v>56676</v>
      </c>
      <c r="K17" s="1031">
        <v>63702</v>
      </c>
      <c r="L17" s="1031">
        <v>35201</v>
      </c>
      <c r="M17" s="1031">
        <v>77678</v>
      </c>
      <c r="N17" s="1031">
        <v>74846</v>
      </c>
      <c r="O17" s="1031">
        <v>85229</v>
      </c>
      <c r="P17" s="1031">
        <v>68659</v>
      </c>
    </row>
    <row r="18" spans="2:16" s="1022" customFormat="1" ht="12" customHeight="1">
      <c r="B18" s="1033"/>
      <c r="C18" s="1034"/>
      <c r="D18" s="1034"/>
      <c r="E18" s="1501" t="s">
        <v>272</v>
      </c>
      <c r="F18" s="1501"/>
      <c r="G18" s="1501"/>
      <c r="H18" s="1024"/>
      <c r="I18" s="1025">
        <v>7922</v>
      </c>
      <c r="J18" s="1025">
        <v>2965</v>
      </c>
      <c r="K18" s="1025">
        <v>3581</v>
      </c>
      <c r="L18" s="1025">
        <v>622</v>
      </c>
      <c r="M18" s="1025">
        <v>3731</v>
      </c>
      <c r="N18" s="1025">
        <v>1543</v>
      </c>
      <c r="O18" s="1025">
        <v>5374</v>
      </c>
      <c r="P18" s="1025">
        <v>4035</v>
      </c>
    </row>
    <row r="19" spans="2:16" s="1022" customFormat="1" ht="12" customHeight="1">
      <c r="B19" s="1033"/>
      <c r="C19" s="1034"/>
      <c r="D19" s="1034"/>
      <c r="E19" s="1501" t="s">
        <v>273</v>
      </c>
      <c r="F19" s="1501"/>
      <c r="G19" s="1501"/>
      <c r="H19" s="1024"/>
      <c r="I19" s="1021">
        <f>SUM(I20:I22)</f>
        <v>33123</v>
      </c>
      <c r="J19" s="1021">
        <f>SUM(J20:J22)</f>
        <v>24264</v>
      </c>
      <c r="K19" s="1021">
        <v>22067</v>
      </c>
      <c r="L19" s="1021">
        <f>SUM(L20:L22)</f>
        <v>33093</v>
      </c>
      <c r="M19" s="1021">
        <f>SUM(M20:M22)</f>
        <v>35472</v>
      </c>
      <c r="N19" s="1021">
        <v>19749</v>
      </c>
      <c r="O19" s="1021">
        <v>23721</v>
      </c>
      <c r="P19" s="1021">
        <f>SUM(P20:P22)</f>
        <v>17408</v>
      </c>
    </row>
    <row r="20" spans="2:16" ht="12" customHeight="1">
      <c r="B20" s="1032"/>
      <c r="C20" s="1003"/>
      <c r="D20" s="1003"/>
      <c r="E20" s="1003"/>
      <c r="F20" s="1499" t="s">
        <v>274</v>
      </c>
      <c r="G20" s="1500"/>
      <c r="H20" s="1029"/>
      <c r="I20" s="1031">
        <v>1469</v>
      </c>
      <c r="J20" s="1031">
        <v>572</v>
      </c>
      <c r="K20" s="1031">
        <v>685</v>
      </c>
      <c r="L20" s="1031">
        <v>695</v>
      </c>
      <c r="M20" s="1031">
        <v>1820</v>
      </c>
      <c r="N20" s="1031">
        <v>338</v>
      </c>
      <c r="O20" s="1031">
        <v>1111</v>
      </c>
      <c r="P20" s="1031">
        <v>880</v>
      </c>
    </row>
    <row r="21" spans="2:16" ht="12" customHeight="1">
      <c r="B21" s="1032"/>
      <c r="C21" s="1003"/>
      <c r="D21" s="1003"/>
      <c r="E21" s="1003"/>
      <c r="F21" s="1499" t="s">
        <v>275</v>
      </c>
      <c r="G21" s="1500"/>
      <c r="H21" s="1029"/>
      <c r="I21" s="1031">
        <v>29404</v>
      </c>
      <c r="J21" s="1031">
        <v>20960</v>
      </c>
      <c r="K21" s="1031">
        <v>21364</v>
      </c>
      <c r="L21" s="1031">
        <v>31895</v>
      </c>
      <c r="M21" s="1031">
        <v>33165</v>
      </c>
      <c r="N21" s="1031">
        <v>19289</v>
      </c>
      <c r="O21" s="1031">
        <v>22276</v>
      </c>
      <c r="P21" s="1031">
        <v>16037</v>
      </c>
    </row>
    <row r="22" spans="2:16" ht="12" customHeight="1">
      <c r="B22" s="1032"/>
      <c r="C22" s="1003"/>
      <c r="D22" s="1003"/>
      <c r="E22" s="1003"/>
      <c r="F22" s="1499" t="s">
        <v>276</v>
      </c>
      <c r="G22" s="1500"/>
      <c r="H22" s="1029"/>
      <c r="I22" s="1031">
        <v>2250</v>
      </c>
      <c r="J22" s="1031">
        <v>2732</v>
      </c>
      <c r="K22" s="1031">
        <v>19</v>
      </c>
      <c r="L22" s="1031">
        <v>503</v>
      </c>
      <c r="M22" s="1031">
        <v>487</v>
      </c>
      <c r="N22" s="1031">
        <v>123</v>
      </c>
      <c r="O22" s="1031">
        <v>335</v>
      </c>
      <c r="P22" s="1031">
        <v>491</v>
      </c>
    </row>
    <row r="23" spans="2:16" s="1022" customFormat="1" ht="12" customHeight="1">
      <c r="B23" s="1033"/>
      <c r="C23" s="1034"/>
      <c r="D23" s="1034"/>
      <c r="E23" s="1501" t="s">
        <v>277</v>
      </c>
      <c r="F23" s="1501"/>
      <c r="G23" s="1501"/>
      <c r="H23" s="1024"/>
      <c r="I23" s="1025">
        <v>14187</v>
      </c>
      <c r="J23" s="1025">
        <v>11405</v>
      </c>
      <c r="K23" s="1025">
        <v>9585</v>
      </c>
      <c r="L23" s="1025">
        <v>8187</v>
      </c>
      <c r="M23" s="1025">
        <v>10114</v>
      </c>
      <c r="N23" s="1025">
        <v>14126</v>
      </c>
      <c r="O23" s="1025">
        <v>12531</v>
      </c>
      <c r="P23" s="1025">
        <v>12917</v>
      </c>
    </row>
    <row r="24" spans="2:16" s="1022" customFormat="1" ht="12" customHeight="1">
      <c r="B24" s="1033"/>
      <c r="C24" s="1034"/>
      <c r="D24" s="1501" t="s">
        <v>278</v>
      </c>
      <c r="E24" s="1501"/>
      <c r="F24" s="1501"/>
      <c r="G24" s="1501"/>
      <c r="H24" s="1024"/>
      <c r="I24" s="1025">
        <v>357046</v>
      </c>
      <c r="J24" s="1025">
        <v>312126</v>
      </c>
      <c r="K24" s="1025">
        <v>298775</v>
      </c>
      <c r="L24" s="1025">
        <v>344764</v>
      </c>
      <c r="M24" s="1025">
        <v>412346</v>
      </c>
      <c r="N24" s="1025">
        <v>330942</v>
      </c>
      <c r="O24" s="1025">
        <v>328986</v>
      </c>
      <c r="P24" s="1025">
        <v>379923</v>
      </c>
    </row>
    <row r="25" spans="2:16" ht="12" customHeight="1">
      <c r="B25" s="1032"/>
      <c r="C25" s="1003"/>
      <c r="D25" s="1003"/>
      <c r="E25" s="1499" t="s">
        <v>279</v>
      </c>
      <c r="F25" s="1500"/>
      <c r="G25" s="1500"/>
      <c r="H25" s="1029"/>
      <c r="I25" s="1031">
        <v>335034</v>
      </c>
      <c r="J25" s="1031">
        <v>293600</v>
      </c>
      <c r="K25" s="1031">
        <v>283427</v>
      </c>
      <c r="L25" s="1031">
        <v>326212</v>
      </c>
      <c r="M25" s="1031">
        <v>353757</v>
      </c>
      <c r="N25" s="1031">
        <v>310839</v>
      </c>
      <c r="O25" s="1031">
        <v>297089</v>
      </c>
      <c r="P25" s="1031">
        <v>340884</v>
      </c>
    </row>
    <row r="26" spans="2:16" ht="12" customHeight="1">
      <c r="B26" s="1032"/>
      <c r="C26" s="1003"/>
      <c r="D26" s="1003"/>
      <c r="E26" s="1499" t="s">
        <v>280</v>
      </c>
      <c r="F26" s="1500"/>
      <c r="G26" s="1500"/>
      <c r="H26" s="1029"/>
      <c r="I26" s="1031">
        <v>4550</v>
      </c>
      <c r="J26" s="1031">
        <v>3599</v>
      </c>
      <c r="K26" s="1031">
        <v>2551</v>
      </c>
      <c r="L26" s="1031">
        <v>3101</v>
      </c>
      <c r="M26" s="1031">
        <v>1688</v>
      </c>
      <c r="N26" s="1031">
        <v>901</v>
      </c>
      <c r="O26" s="1031">
        <v>16267</v>
      </c>
      <c r="P26" s="1031">
        <v>4302</v>
      </c>
    </row>
    <row r="27" spans="2:16" ht="12" customHeight="1">
      <c r="B27" s="1032"/>
      <c r="C27" s="1003"/>
      <c r="D27" s="1003"/>
      <c r="E27" s="1499" t="s">
        <v>281</v>
      </c>
      <c r="F27" s="1500"/>
      <c r="G27" s="1500"/>
      <c r="H27" s="1029"/>
      <c r="I27" s="1031">
        <v>0</v>
      </c>
      <c r="J27" s="1031">
        <v>0</v>
      </c>
      <c r="K27" s="1031">
        <v>0</v>
      </c>
      <c r="L27" s="1031">
        <v>0</v>
      </c>
      <c r="M27" s="1031">
        <v>38580</v>
      </c>
      <c r="N27" s="1031">
        <v>0</v>
      </c>
      <c r="O27" s="1031">
        <v>1366</v>
      </c>
      <c r="P27" s="1031">
        <v>13946</v>
      </c>
    </row>
    <row r="28" spans="2:16" ht="12" customHeight="1">
      <c r="B28" s="1032"/>
      <c r="C28" s="1003"/>
      <c r="D28" s="1003"/>
      <c r="E28" s="1499" t="s">
        <v>282</v>
      </c>
      <c r="F28" s="1500"/>
      <c r="G28" s="1500"/>
      <c r="H28" s="1029"/>
      <c r="I28" s="1031">
        <v>1449</v>
      </c>
      <c r="J28" s="1031">
        <v>6798</v>
      </c>
      <c r="K28" s="1031">
        <v>354</v>
      </c>
      <c r="L28" s="1031">
        <v>0</v>
      </c>
      <c r="M28" s="1031">
        <v>0</v>
      </c>
      <c r="N28" s="1031">
        <v>3545</v>
      </c>
      <c r="O28" s="1031">
        <v>2143</v>
      </c>
      <c r="P28" s="1031">
        <v>1397</v>
      </c>
    </row>
    <row r="29" spans="2:16" ht="12" customHeight="1">
      <c r="B29" s="1032"/>
      <c r="C29" s="1003"/>
      <c r="D29" s="1003"/>
      <c r="E29" s="1499" t="s">
        <v>283</v>
      </c>
      <c r="F29" s="1500"/>
      <c r="G29" s="1500"/>
      <c r="H29" s="1029"/>
      <c r="I29" s="1031">
        <v>7679</v>
      </c>
      <c r="J29" s="1031">
        <v>2441</v>
      </c>
      <c r="K29" s="1031">
        <v>2374</v>
      </c>
      <c r="L29" s="1031">
        <v>3342</v>
      </c>
      <c r="M29" s="1031">
        <v>9591</v>
      </c>
      <c r="N29" s="1031">
        <v>5607</v>
      </c>
      <c r="O29" s="1031">
        <v>4556</v>
      </c>
      <c r="P29" s="1031">
        <v>5843</v>
      </c>
    </row>
    <row r="30" spans="2:16" ht="12" customHeight="1">
      <c r="B30" s="1032"/>
      <c r="C30" s="1003"/>
      <c r="D30" s="1003"/>
      <c r="E30" s="1499" t="s">
        <v>284</v>
      </c>
      <c r="F30" s="1500"/>
      <c r="G30" s="1500"/>
      <c r="H30" s="1029"/>
      <c r="I30" s="1031">
        <v>7931</v>
      </c>
      <c r="J30" s="1031">
        <v>5184</v>
      </c>
      <c r="K30" s="1031">
        <v>7591</v>
      </c>
      <c r="L30" s="1031">
        <v>8841</v>
      </c>
      <c r="M30" s="1031">
        <v>7994</v>
      </c>
      <c r="N30" s="1031">
        <v>7606</v>
      </c>
      <c r="O30" s="1031">
        <v>6564</v>
      </c>
      <c r="P30" s="1031">
        <v>11448</v>
      </c>
    </row>
    <row r="31" spans="2:16" s="1022" customFormat="1" ht="12" customHeight="1">
      <c r="B31" s="1035"/>
      <c r="C31" s="1506" t="s">
        <v>152</v>
      </c>
      <c r="D31" s="1506"/>
      <c r="E31" s="1506"/>
      <c r="F31" s="1506"/>
      <c r="G31" s="1506"/>
      <c r="H31" s="1036"/>
      <c r="I31" s="1037">
        <v>91515</v>
      </c>
      <c r="J31" s="1037">
        <v>93581</v>
      </c>
      <c r="K31" s="1037">
        <v>76805</v>
      </c>
      <c r="L31" s="1037">
        <v>105293</v>
      </c>
      <c r="M31" s="1037">
        <v>81401</v>
      </c>
      <c r="N31" s="1037">
        <v>86152</v>
      </c>
      <c r="O31" s="1037">
        <v>96321</v>
      </c>
      <c r="P31" s="1037">
        <v>94500</v>
      </c>
    </row>
    <row r="32" spans="2:16" ht="12" customHeight="1">
      <c r="B32" s="1504" t="s">
        <v>243</v>
      </c>
      <c r="C32" s="1505"/>
      <c r="D32" s="1505"/>
      <c r="E32" s="1505"/>
      <c r="F32" s="1505"/>
      <c r="G32" s="1505"/>
      <c r="H32" s="1020"/>
      <c r="I32" s="1025">
        <v>1070633</v>
      </c>
      <c r="J32" s="1025">
        <v>928752</v>
      </c>
      <c r="K32" s="1025">
        <v>877844</v>
      </c>
      <c r="L32" s="1025">
        <v>958894</v>
      </c>
      <c r="M32" s="1025">
        <v>1060522</v>
      </c>
      <c r="N32" s="1025">
        <v>1034016</v>
      </c>
      <c r="O32" s="1025">
        <v>977990</v>
      </c>
      <c r="P32" s="1038">
        <v>1045240</v>
      </c>
    </row>
    <row r="33" spans="2:16" s="1022" customFormat="1" ht="12" customHeight="1">
      <c r="B33" s="1033"/>
      <c r="C33" s="1501" t="s">
        <v>244</v>
      </c>
      <c r="D33" s="1501"/>
      <c r="E33" s="1501"/>
      <c r="F33" s="1501"/>
      <c r="G33" s="1501"/>
      <c r="H33" s="1024"/>
      <c r="I33" s="1025">
        <v>470014</v>
      </c>
      <c r="J33" s="1025">
        <v>410864</v>
      </c>
      <c r="K33" s="1025">
        <v>376754</v>
      </c>
      <c r="L33" s="1025">
        <v>425649</v>
      </c>
      <c r="M33" s="1025">
        <v>420422</v>
      </c>
      <c r="N33" s="1025">
        <v>450492</v>
      </c>
      <c r="O33" s="1025">
        <v>423317</v>
      </c>
      <c r="P33" s="1025">
        <v>438307</v>
      </c>
    </row>
    <row r="34" spans="2:16" s="1022" customFormat="1" ht="12" customHeight="1">
      <c r="B34" s="1033"/>
      <c r="C34" s="1501" t="s">
        <v>245</v>
      </c>
      <c r="D34" s="1501"/>
      <c r="E34" s="1501"/>
      <c r="F34" s="1501"/>
      <c r="G34" s="1501"/>
      <c r="H34" s="1024"/>
      <c r="I34" s="1025">
        <v>368941</v>
      </c>
      <c r="J34" s="1025">
        <v>333328</v>
      </c>
      <c r="K34" s="1025">
        <v>299040</v>
      </c>
      <c r="L34" s="1025">
        <v>346111</v>
      </c>
      <c r="M34" s="1025">
        <v>343902</v>
      </c>
      <c r="N34" s="1025">
        <v>345332</v>
      </c>
      <c r="O34" s="1025">
        <v>337109</v>
      </c>
      <c r="P34" s="1025">
        <v>349663</v>
      </c>
    </row>
    <row r="35" spans="2:16" s="1022" customFormat="1" ht="12" customHeight="1">
      <c r="B35" s="1033"/>
      <c r="C35" s="1034"/>
      <c r="D35" s="1501" t="s">
        <v>246</v>
      </c>
      <c r="E35" s="1501"/>
      <c r="F35" s="1501"/>
      <c r="G35" s="1501"/>
      <c r="H35" s="1024"/>
      <c r="I35" s="1025">
        <v>77369</v>
      </c>
      <c r="J35" s="1025">
        <v>72538</v>
      </c>
      <c r="K35" s="1025">
        <v>72744</v>
      </c>
      <c r="L35" s="1025">
        <v>77853</v>
      </c>
      <c r="M35" s="1025">
        <v>76611</v>
      </c>
      <c r="N35" s="1025">
        <v>72897</v>
      </c>
      <c r="O35" s="1025">
        <v>75681</v>
      </c>
      <c r="P35" s="1025">
        <v>78947</v>
      </c>
    </row>
    <row r="36" spans="2:16" ht="12" customHeight="1">
      <c r="B36" s="1032"/>
      <c r="C36" s="1003"/>
      <c r="D36" s="1003"/>
      <c r="E36" s="1499" t="s">
        <v>247</v>
      </c>
      <c r="F36" s="1500"/>
      <c r="G36" s="1500"/>
      <c r="H36" s="1029"/>
      <c r="I36" s="1031">
        <v>8276</v>
      </c>
      <c r="J36" s="1031">
        <v>7288</v>
      </c>
      <c r="K36" s="1031">
        <v>7878</v>
      </c>
      <c r="L36" s="1031">
        <v>8133</v>
      </c>
      <c r="M36" s="1031">
        <v>7736</v>
      </c>
      <c r="N36" s="1031">
        <v>7192</v>
      </c>
      <c r="O36" s="1031">
        <v>7696</v>
      </c>
      <c r="P36" s="1031">
        <v>8550</v>
      </c>
    </row>
    <row r="37" spans="2:16" ht="12" customHeight="1">
      <c r="B37" s="1032"/>
      <c r="C37" s="1003"/>
      <c r="D37" s="1003"/>
      <c r="E37" s="1012"/>
      <c r="F37" s="1029"/>
      <c r="G37" s="1012" t="s">
        <v>285</v>
      </c>
      <c r="H37" s="1029"/>
      <c r="I37" s="1031">
        <v>4276</v>
      </c>
      <c r="J37" s="1031">
        <v>3380</v>
      </c>
      <c r="K37" s="1031">
        <v>4028</v>
      </c>
      <c r="L37" s="1031">
        <v>4317</v>
      </c>
      <c r="M37" s="1031">
        <v>3663</v>
      </c>
      <c r="N37" s="1031">
        <v>3401</v>
      </c>
      <c r="O37" s="1031">
        <v>3972</v>
      </c>
      <c r="P37" s="1031">
        <v>4148</v>
      </c>
    </row>
    <row r="38" spans="2:16" ht="12" customHeight="1">
      <c r="B38" s="1032"/>
      <c r="C38" s="1003"/>
      <c r="D38" s="1003"/>
      <c r="E38" s="1499" t="s">
        <v>1814</v>
      </c>
      <c r="F38" s="1500"/>
      <c r="G38" s="1500"/>
      <c r="H38" s="1029"/>
      <c r="I38" s="1031">
        <v>8983</v>
      </c>
      <c r="J38" s="1031">
        <v>10232</v>
      </c>
      <c r="K38" s="1031">
        <v>8829</v>
      </c>
      <c r="L38" s="1031">
        <v>9707</v>
      </c>
      <c r="M38" s="1031">
        <v>10341</v>
      </c>
      <c r="N38" s="1031">
        <v>8083</v>
      </c>
      <c r="O38" s="1031">
        <v>9998</v>
      </c>
      <c r="P38" s="1031">
        <v>9279</v>
      </c>
    </row>
    <row r="39" spans="2:16" ht="12" customHeight="1">
      <c r="B39" s="1032"/>
      <c r="C39" s="1003"/>
      <c r="D39" s="1003"/>
      <c r="E39" s="1499" t="s">
        <v>248</v>
      </c>
      <c r="F39" s="1500"/>
      <c r="G39" s="1500"/>
      <c r="H39" s="1029"/>
      <c r="I39" s="1031">
        <v>6406</v>
      </c>
      <c r="J39" s="1031">
        <v>6014</v>
      </c>
      <c r="K39" s="1031">
        <v>5629</v>
      </c>
      <c r="L39" s="1031">
        <v>5972</v>
      </c>
      <c r="M39" s="1031">
        <v>6123</v>
      </c>
      <c r="N39" s="1031">
        <v>5761</v>
      </c>
      <c r="O39" s="1031">
        <v>5833</v>
      </c>
      <c r="P39" s="1031">
        <v>7282</v>
      </c>
    </row>
    <row r="40" spans="2:16" ht="12" customHeight="1">
      <c r="B40" s="1032"/>
      <c r="C40" s="1003"/>
      <c r="D40" s="1003"/>
      <c r="E40" s="1499" t="s">
        <v>249</v>
      </c>
      <c r="F40" s="1500"/>
      <c r="G40" s="1500"/>
      <c r="H40" s="1029"/>
      <c r="I40" s="1031">
        <v>3736</v>
      </c>
      <c r="J40" s="1031">
        <v>3138</v>
      </c>
      <c r="K40" s="1031">
        <v>3824</v>
      </c>
      <c r="L40" s="1031">
        <v>3951</v>
      </c>
      <c r="M40" s="1031">
        <v>3489</v>
      </c>
      <c r="N40" s="1031">
        <v>3910</v>
      </c>
      <c r="O40" s="1031">
        <v>3855</v>
      </c>
      <c r="P40" s="1031">
        <v>3834</v>
      </c>
    </row>
    <row r="41" spans="2:16" ht="12" customHeight="1">
      <c r="B41" s="1032"/>
      <c r="C41" s="1003"/>
      <c r="D41" s="1003"/>
      <c r="E41" s="1499" t="s">
        <v>286</v>
      </c>
      <c r="F41" s="1500"/>
      <c r="G41" s="1500"/>
      <c r="H41" s="1029"/>
      <c r="I41" s="1031">
        <v>10235</v>
      </c>
      <c r="J41" s="1031">
        <v>8952</v>
      </c>
      <c r="K41" s="1031">
        <v>9442</v>
      </c>
      <c r="L41" s="1031">
        <v>10979</v>
      </c>
      <c r="M41" s="1031">
        <v>10484</v>
      </c>
      <c r="N41" s="1031">
        <v>9868</v>
      </c>
      <c r="O41" s="1031">
        <v>10068</v>
      </c>
      <c r="P41" s="1031">
        <v>9606</v>
      </c>
    </row>
    <row r="42" spans="2:16" ht="12" customHeight="1">
      <c r="B42" s="1032"/>
      <c r="C42" s="1003"/>
      <c r="D42" s="1003"/>
      <c r="E42" s="1499" t="s">
        <v>250</v>
      </c>
      <c r="F42" s="1500"/>
      <c r="G42" s="1500"/>
      <c r="H42" s="1029"/>
      <c r="I42" s="1031">
        <v>2686</v>
      </c>
      <c r="J42" s="1031">
        <v>3010</v>
      </c>
      <c r="K42" s="1031">
        <v>3111</v>
      </c>
      <c r="L42" s="1031">
        <v>3571</v>
      </c>
      <c r="M42" s="1031">
        <v>3293</v>
      </c>
      <c r="N42" s="1031">
        <v>2733</v>
      </c>
      <c r="O42" s="1031">
        <v>3280</v>
      </c>
      <c r="P42" s="1031">
        <v>3154</v>
      </c>
    </row>
    <row r="43" spans="2:16" ht="12" customHeight="1">
      <c r="B43" s="1032"/>
      <c r="C43" s="1003"/>
      <c r="D43" s="1003"/>
      <c r="E43" s="1499" t="s">
        <v>251</v>
      </c>
      <c r="F43" s="1500"/>
      <c r="G43" s="1500"/>
      <c r="H43" s="1012"/>
      <c r="I43" s="1031">
        <v>3092</v>
      </c>
      <c r="J43" s="1031">
        <v>2849</v>
      </c>
      <c r="K43" s="54">
        <v>2966</v>
      </c>
      <c r="L43" s="1031">
        <v>3147</v>
      </c>
      <c r="M43" s="1031">
        <v>3055</v>
      </c>
      <c r="N43" s="1031">
        <v>2922</v>
      </c>
      <c r="O43" s="1031">
        <v>3191</v>
      </c>
      <c r="P43" s="1031">
        <v>3140</v>
      </c>
    </row>
    <row r="44" spans="2:16" ht="12" customHeight="1">
      <c r="B44" s="1032"/>
      <c r="C44" s="1003"/>
      <c r="D44" s="1003"/>
      <c r="E44" s="1499" t="s">
        <v>252</v>
      </c>
      <c r="F44" s="1500"/>
      <c r="G44" s="1500"/>
      <c r="H44" s="1029"/>
      <c r="I44" s="1031">
        <v>6064</v>
      </c>
      <c r="J44" s="1031">
        <v>5269</v>
      </c>
      <c r="K44" s="1031">
        <v>5407</v>
      </c>
      <c r="L44" s="1031">
        <v>5371</v>
      </c>
      <c r="M44" s="1031">
        <v>5672</v>
      </c>
      <c r="N44" s="1031">
        <v>5679</v>
      </c>
      <c r="O44" s="1031">
        <v>5723</v>
      </c>
      <c r="P44" s="1031">
        <v>5416</v>
      </c>
    </row>
    <row r="45" spans="2:16" ht="12" customHeight="1">
      <c r="B45" s="1032"/>
      <c r="C45" s="1003"/>
      <c r="D45" s="1003"/>
      <c r="E45" s="1499" t="s">
        <v>253</v>
      </c>
      <c r="F45" s="1500"/>
      <c r="G45" s="1500"/>
      <c r="H45" s="1029"/>
      <c r="I45" s="1031">
        <v>7324</v>
      </c>
      <c r="J45" s="1031">
        <v>6733</v>
      </c>
      <c r="K45" s="1031">
        <v>6785</v>
      </c>
      <c r="L45" s="1031">
        <v>6636</v>
      </c>
      <c r="M45" s="1031">
        <v>5954</v>
      </c>
      <c r="N45" s="1031">
        <v>7247</v>
      </c>
      <c r="O45" s="1031">
        <v>6886</v>
      </c>
      <c r="P45" s="1031">
        <v>7510</v>
      </c>
    </row>
    <row r="46" spans="2:16" ht="12" customHeight="1">
      <c r="B46" s="1032"/>
      <c r="C46" s="1003"/>
      <c r="D46" s="1003"/>
      <c r="E46" s="1499" t="s">
        <v>254</v>
      </c>
      <c r="F46" s="1500"/>
      <c r="G46" s="1500"/>
      <c r="H46" s="1029"/>
      <c r="I46" s="1031">
        <v>2996</v>
      </c>
      <c r="J46" s="1031">
        <v>3477</v>
      </c>
      <c r="K46" s="1031">
        <v>2942</v>
      </c>
      <c r="L46" s="1031">
        <v>3011</v>
      </c>
      <c r="M46" s="1031">
        <v>3181</v>
      </c>
      <c r="N46" s="1031">
        <v>3584</v>
      </c>
      <c r="O46" s="1031">
        <v>3254</v>
      </c>
      <c r="P46" s="1031">
        <v>3315</v>
      </c>
    </row>
    <row r="47" spans="2:16" ht="12" customHeight="1">
      <c r="B47" s="1032"/>
      <c r="C47" s="1003"/>
      <c r="D47" s="1003"/>
      <c r="E47" s="1499" t="s">
        <v>255</v>
      </c>
      <c r="F47" s="1500"/>
      <c r="G47" s="1500"/>
      <c r="H47" s="1029"/>
      <c r="I47" s="1031">
        <v>4180</v>
      </c>
      <c r="J47" s="1031">
        <v>4524</v>
      </c>
      <c r="K47" s="1031">
        <v>4010</v>
      </c>
      <c r="L47" s="1031">
        <v>4191</v>
      </c>
      <c r="M47" s="1031">
        <v>4251</v>
      </c>
      <c r="N47" s="1031">
        <v>3470</v>
      </c>
      <c r="O47" s="1031">
        <v>4026</v>
      </c>
      <c r="P47" s="1031">
        <v>3915</v>
      </c>
    </row>
    <row r="48" spans="2:16" ht="12" customHeight="1">
      <c r="B48" s="1032"/>
      <c r="C48" s="1003"/>
      <c r="D48" s="1003"/>
      <c r="E48" s="1499" t="s">
        <v>256</v>
      </c>
      <c r="F48" s="1500"/>
      <c r="G48" s="1500"/>
      <c r="H48" s="1029"/>
      <c r="I48" s="1031">
        <v>13392</v>
      </c>
      <c r="J48" s="1031">
        <v>11052</v>
      </c>
      <c r="K48" s="1031">
        <v>11922</v>
      </c>
      <c r="L48" s="1031">
        <v>13182</v>
      </c>
      <c r="M48" s="1031">
        <v>13031</v>
      </c>
      <c r="N48" s="1031">
        <v>12448</v>
      </c>
      <c r="O48" s="1031">
        <v>11876</v>
      </c>
      <c r="P48" s="1031">
        <v>13947</v>
      </c>
    </row>
    <row r="49" spans="2:16" s="1022" customFormat="1" ht="12" customHeight="1">
      <c r="B49" s="1033"/>
      <c r="C49" s="1034"/>
      <c r="D49" s="1501" t="s">
        <v>257</v>
      </c>
      <c r="E49" s="1501"/>
      <c r="F49" s="1501"/>
      <c r="G49" s="1501"/>
      <c r="H49" s="1024"/>
      <c r="I49" s="1025">
        <v>22155</v>
      </c>
      <c r="J49" s="1025">
        <v>20124</v>
      </c>
      <c r="K49" s="1025">
        <v>16669</v>
      </c>
      <c r="L49" s="1025">
        <v>30436</v>
      </c>
      <c r="M49" s="1025">
        <v>13317</v>
      </c>
      <c r="N49" s="1025">
        <v>22182</v>
      </c>
      <c r="O49" s="1025">
        <v>16595</v>
      </c>
      <c r="P49" s="1025">
        <v>23412</v>
      </c>
    </row>
    <row r="50" spans="2:16" ht="12" customHeight="1">
      <c r="B50" s="1032"/>
      <c r="C50" s="1003"/>
      <c r="D50" s="1003"/>
      <c r="E50" s="1499" t="s">
        <v>287</v>
      </c>
      <c r="F50" s="1500"/>
      <c r="G50" s="1500"/>
      <c r="H50" s="1029"/>
      <c r="I50" s="1031">
        <v>16925</v>
      </c>
      <c r="J50" s="1031">
        <v>14076</v>
      </c>
      <c r="K50" s="1031">
        <v>11223</v>
      </c>
      <c r="L50" s="1031">
        <v>15841</v>
      </c>
      <c r="M50" s="1031">
        <v>10086</v>
      </c>
      <c r="N50" s="1031">
        <v>13460</v>
      </c>
      <c r="O50" s="1031">
        <v>9506</v>
      </c>
      <c r="P50" s="1031">
        <v>15551</v>
      </c>
    </row>
    <row r="51" spans="2:16" s="1022" customFormat="1" ht="12" customHeight="1">
      <c r="B51" s="1033"/>
      <c r="C51" s="1034"/>
      <c r="D51" s="1501" t="s">
        <v>258</v>
      </c>
      <c r="E51" s="1501"/>
      <c r="F51" s="1501"/>
      <c r="G51" s="1501"/>
      <c r="H51" s="1024"/>
      <c r="I51" s="1025">
        <v>22272</v>
      </c>
      <c r="J51" s="1025">
        <v>21349</v>
      </c>
      <c r="K51" s="1025">
        <v>19388</v>
      </c>
      <c r="L51" s="1025">
        <v>19915</v>
      </c>
      <c r="M51" s="1025">
        <v>20964</v>
      </c>
      <c r="N51" s="1025">
        <v>19154</v>
      </c>
      <c r="O51" s="1025">
        <v>20556</v>
      </c>
      <c r="P51" s="1025">
        <v>19551</v>
      </c>
    </row>
    <row r="52" spans="2:16" ht="12" customHeight="1">
      <c r="B52" s="1032"/>
      <c r="C52" s="1003"/>
      <c r="D52" s="1003"/>
      <c r="E52" s="1499" t="s">
        <v>288</v>
      </c>
      <c r="F52" s="1500"/>
      <c r="G52" s="1500"/>
      <c r="H52" s="1029"/>
      <c r="I52" s="1031">
        <v>8113</v>
      </c>
      <c r="J52" s="1031">
        <v>7201</v>
      </c>
      <c r="K52" s="1031">
        <v>7308</v>
      </c>
      <c r="L52" s="1031">
        <v>7763</v>
      </c>
      <c r="M52" s="1031">
        <v>7794</v>
      </c>
      <c r="N52" s="1031">
        <v>8157</v>
      </c>
      <c r="O52" s="1031">
        <v>8158</v>
      </c>
      <c r="P52" s="1031">
        <v>8485</v>
      </c>
    </row>
    <row r="53" spans="2:16" s="1022" customFormat="1" ht="12" customHeight="1">
      <c r="B53" s="1033"/>
      <c r="C53" s="1034"/>
      <c r="D53" s="1501" t="s">
        <v>259</v>
      </c>
      <c r="E53" s="1501"/>
      <c r="F53" s="1501"/>
      <c r="G53" s="1501"/>
      <c r="H53" s="1024"/>
      <c r="I53" s="1025">
        <v>11686</v>
      </c>
      <c r="J53" s="1025">
        <v>14505</v>
      </c>
      <c r="K53" s="1025">
        <v>9860</v>
      </c>
      <c r="L53" s="1025">
        <v>13640</v>
      </c>
      <c r="M53" s="1025">
        <v>13635</v>
      </c>
      <c r="N53" s="1025">
        <v>14696</v>
      </c>
      <c r="O53" s="1025">
        <v>14447</v>
      </c>
      <c r="P53" s="1025">
        <v>13040</v>
      </c>
    </row>
    <row r="54" spans="2:16" s="1022" customFormat="1" ht="12" customHeight="1">
      <c r="B54" s="1033"/>
      <c r="C54" s="1034"/>
      <c r="D54" s="1501" t="s">
        <v>260</v>
      </c>
      <c r="E54" s="1501"/>
      <c r="F54" s="1501"/>
      <c r="G54" s="1501"/>
      <c r="H54" s="1024"/>
      <c r="I54" s="1025">
        <v>20164</v>
      </c>
      <c r="J54" s="1025">
        <v>20731</v>
      </c>
      <c r="K54" s="1025">
        <v>18681</v>
      </c>
      <c r="L54" s="1025">
        <v>20842</v>
      </c>
      <c r="M54" s="1025">
        <v>23036</v>
      </c>
      <c r="N54" s="1025">
        <v>20092</v>
      </c>
      <c r="O54" s="1025">
        <v>18157</v>
      </c>
      <c r="P54" s="1025">
        <v>21085</v>
      </c>
    </row>
    <row r="55" spans="2:16" s="1022" customFormat="1" ht="12" customHeight="1">
      <c r="B55" s="1033"/>
      <c r="C55" s="1034"/>
      <c r="D55" s="1501" t="s">
        <v>289</v>
      </c>
      <c r="E55" s="1501"/>
      <c r="F55" s="1501"/>
      <c r="G55" s="1501"/>
      <c r="H55" s="1024"/>
      <c r="I55" s="1025">
        <v>10092</v>
      </c>
      <c r="J55" s="1025">
        <v>9353</v>
      </c>
      <c r="K55" s="1025">
        <v>10122</v>
      </c>
      <c r="L55" s="1025">
        <v>10716</v>
      </c>
      <c r="M55" s="1025">
        <v>8347</v>
      </c>
      <c r="N55" s="1025">
        <v>9447</v>
      </c>
      <c r="O55" s="1025">
        <v>10004</v>
      </c>
      <c r="P55" s="1025">
        <v>9334</v>
      </c>
    </row>
    <row r="56" spans="2:16" s="1022" customFormat="1" ht="12" customHeight="1">
      <c r="B56" s="1033"/>
      <c r="C56" s="1034"/>
      <c r="D56" s="1501" t="s">
        <v>261</v>
      </c>
      <c r="E56" s="1501"/>
      <c r="F56" s="1501"/>
      <c r="G56" s="1501"/>
      <c r="H56" s="1024"/>
      <c r="I56" s="1025">
        <v>44026</v>
      </c>
      <c r="J56" s="1025">
        <v>32783</v>
      </c>
      <c r="K56" s="1025">
        <v>28058</v>
      </c>
      <c r="L56" s="1025">
        <v>35862</v>
      </c>
      <c r="M56" s="1025">
        <v>35065</v>
      </c>
      <c r="N56" s="1025">
        <v>33487</v>
      </c>
      <c r="O56" s="1025">
        <v>32342</v>
      </c>
      <c r="P56" s="1025">
        <v>38524</v>
      </c>
    </row>
    <row r="57" spans="2:16" s="1022" customFormat="1" ht="12" customHeight="1">
      <c r="B57" s="1033"/>
      <c r="C57" s="1034"/>
      <c r="D57" s="1501" t="s">
        <v>262</v>
      </c>
      <c r="E57" s="1501"/>
      <c r="F57" s="1501"/>
      <c r="G57" s="1501"/>
      <c r="H57" s="1024"/>
      <c r="I57" s="1025">
        <v>16490</v>
      </c>
      <c r="J57" s="1025">
        <v>15576</v>
      </c>
      <c r="K57" s="1025">
        <v>15853</v>
      </c>
      <c r="L57" s="1025">
        <v>14772</v>
      </c>
      <c r="M57" s="1025">
        <v>13846</v>
      </c>
      <c r="N57" s="1025">
        <v>13627</v>
      </c>
      <c r="O57" s="1025">
        <v>14589</v>
      </c>
      <c r="P57" s="1025">
        <v>18467</v>
      </c>
    </row>
    <row r="58" spans="2:16" s="1022" customFormat="1" ht="12" customHeight="1">
      <c r="B58" s="1033"/>
      <c r="C58" s="1034"/>
      <c r="D58" s="1501" t="s">
        <v>263</v>
      </c>
      <c r="E58" s="1501"/>
      <c r="F58" s="1501"/>
      <c r="G58" s="1501"/>
      <c r="H58" s="1024"/>
      <c r="I58" s="1025">
        <v>34627</v>
      </c>
      <c r="J58" s="1025">
        <v>26970</v>
      </c>
      <c r="K58" s="1025">
        <v>30283</v>
      </c>
      <c r="L58" s="1025">
        <v>29310</v>
      </c>
      <c r="M58" s="1025">
        <v>34059</v>
      </c>
      <c r="N58" s="1025">
        <v>32908</v>
      </c>
      <c r="O58" s="1025">
        <v>28898</v>
      </c>
      <c r="P58" s="1025">
        <v>33221</v>
      </c>
    </row>
    <row r="59" spans="2:16" s="1022" customFormat="1" ht="12" customHeight="1">
      <c r="B59" s="1033"/>
      <c r="C59" s="1034"/>
      <c r="D59" s="1501" t="s">
        <v>264</v>
      </c>
      <c r="E59" s="1501"/>
      <c r="F59" s="1501"/>
      <c r="G59" s="1501"/>
      <c r="H59" s="1024"/>
      <c r="I59" s="1025">
        <v>110100</v>
      </c>
      <c r="J59" s="1025">
        <v>99399</v>
      </c>
      <c r="K59" s="1025">
        <v>77382</v>
      </c>
      <c r="L59" s="1025">
        <v>92764</v>
      </c>
      <c r="M59" s="1025">
        <v>105022</v>
      </c>
      <c r="N59" s="1025">
        <v>106842</v>
      </c>
      <c r="O59" s="1025">
        <v>105840</v>
      </c>
      <c r="P59" s="1025">
        <v>94082</v>
      </c>
    </row>
    <row r="60" spans="2:16" ht="12" customHeight="1">
      <c r="B60" s="1032"/>
      <c r="C60" s="1003"/>
      <c r="D60" s="1012"/>
      <c r="E60" s="1029"/>
      <c r="G60" s="1012" t="s">
        <v>290</v>
      </c>
      <c r="H60" s="1029"/>
      <c r="I60" s="1031">
        <v>24978</v>
      </c>
      <c r="J60" s="1031">
        <v>15245</v>
      </c>
      <c r="K60" s="1031">
        <v>18420</v>
      </c>
      <c r="L60" s="1031">
        <v>17489</v>
      </c>
      <c r="M60" s="1031">
        <v>14816</v>
      </c>
      <c r="N60" s="1031">
        <v>21560</v>
      </c>
      <c r="O60" s="1031">
        <v>18917</v>
      </c>
      <c r="P60" s="1031">
        <v>18585</v>
      </c>
    </row>
    <row r="61" spans="2:16" s="1022" customFormat="1" ht="12" customHeight="1">
      <c r="B61" s="1033"/>
      <c r="C61" s="1501" t="s">
        <v>265</v>
      </c>
      <c r="D61" s="1501"/>
      <c r="E61" s="1501"/>
      <c r="F61" s="1501"/>
      <c r="G61" s="1501"/>
      <c r="H61" s="1024"/>
      <c r="I61" s="1025">
        <v>101073</v>
      </c>
      <c r="J61" s="1025">
        <v>77535</v>
      </c>
      <c r="K61" s="1025">
        <v>77714</v>
      </c>
      <c r="L61" s="1025">
        <v>79537</v>
      </c>
      <c r="M61" s="1025">
        <v>76520</v>
      </c>
      <c r="N61" s="1025">
        <v>105160</v>
      </c>
      <c r="O61" s="1025">
        <v>86208</v>
      </c>
      <c r="P61" s="1025">
        <v>88644</v>
      </c>
    </row>
    <row r="62" spans="2:16" ht="12" customHeight="1">
      <c r="B62" s="1032"/>
      <c r="C62" s="1003"/>
      <c r="D62" s="1499" t="s">
        <v>291</v>
      </c>
      <c r="E62" s="1500"/>
      <c r="F62" s="1500"/>
      <c r="G62" s="1500"/>
      <c r="H62" s="1029"/>
      <c r="I62" s="1031">
        <v>26084</v>
      </c>
      <c r="J62" s="1031">
        <v>18588</v>
      </c>
      <c r="K62" s="1031">
        <v>19354</v>
      </c>
      <c r="L62" s="1031">
        <v>20926</v>
      </c>
      <c r="M62" s="1031">
        <v>18860</v>
      </c>
      <c r="N62" s="1031">
        <v>27339</v>
      </c>
      <c r="O62" s="1031">
        <v>20322</v>
      </c>
      <c r="P62" s="1031">
        <v>22153</v>
      </c>
    </row>
    <row r="63" spans="2:16" ht="12" customHeight="1">
      <c r="B63" s="1032"/>
      <c r="C63" s="1003"/>
      <c r="D63" s="1499" t="s">
        <v>292</v>
      </c>
      <c r="E63" s="1500"/>
      <c r="F63" s="1500"/>
      <c r="G63" s="1500"/>
      <c r="H63" s="1029"/>
      <c r="I63" s="1031">
        <v>7736</v>
      </c>
      <c r="J63" s="1031">
        <v>4827</v>
      </c>
      <c r="K63" s="1031">
        <v>5175</v>
      </c>
      <c r="L63" s="1031">
        <v>6382</v>
      </c>
      <c r="M63" s="1031">
        <v>5278</v>
      </c>
      <c r="N63" s="1031">
        <v>7385</v>
      </c>
      <c r="O63" s="1031">
        <v>7055</v>
      </c>
      <c r="P63" s="1031">
        <v>7105</v>
      </c>
    </row>
    <row r="64" spans="2:16" ht="12" customHeight="1">
      <c r="B64" s="1032"/>
      <c r="C64" s="1003"/>
      <c r="D64" s="1499" t="s">
        <v>293</v>
      </c>
      <c r="E64" s="1500"/>
      <c r="F64" s="1500"/>
      <c r="G64" s="1500"/>
      <c r="H64" s="1029"/>
      <c r="I64" s="1031">
        <v>50865</v>
      </c>
      <c r="J64" s="1031">
        <v>41213</v>
      </c>
      <c r="K64" s="1031">
        <v>39563</v>
      </c>
      <c r="L64" s="1031">
        <v>38043</v>
      </c>
      <c r="M64" s="1031">
        <v>39807</v>
      </c>
      <c r="N64" s="1031">
        <v>51123</v>
      </c>
      <c r="O64" s="1031">
        <v>44911</v>
      </c>
      <c r="P64" s="1031">
        <v>43982</v>
      </c>
    </row>
    <row r="65" spans="2:16" s="1022" customFormat="1" ht="12" customHeight="1">
      <c r="B65" s="1033"/>
      <c r="C65" s="1501" t="s">
        <v>266</v>
      </c>
      <c r="D65" s="1501"/>
      <c r="E65" s="1501"/>
      <c r="F65" s="1501"/>
      <c r="G65" s="1501"/>
      <c r="H65" s="1024"/>
      <c r="I65" s="1025">
        <v>511187</v>
      </c>
      <c r="J65" s="1025">
        <v>424656</v>
      </c>
      <c r="K65" s="1025">
        <v>422863</v>
      </c>
      <c r="L65" s="1025">
        <v>430624</v>
      </c>
      <c r="M65" s="1025">
        <v>566437</v>
      </c>
      <c r="N65" s="1025">
        <v>498157</v>
      </c>
      <c r="O65" s="1025">
        <v>475670</v>
      </c>
      <c r="P65" s="1025">
        <v>512956</v>
      </c>
    </row>
    <row r="66" spans="2:16" ht="12" customHeight="1">
      <c r="B66" s="1032"/>
      <c r="C66" s="1003"/>
      <c r="D66" s="1499" t="s">
        <v>294</v>
      </c>
      <c r="E66" s="1500"/>
      <c r="F66" s="1500"/>
      <c r="G66" s="1500"/>
      <c r="H66" s="1029"/>
      <c r="I66" s="1031">
        <v>403239</v>
      </c>
      <c r="J66" s="1031">
        <v>341264</v>
      </c>
      <c r="K66" s="1031">
        <v>330304</v>
      </c>
      <c r="L66" s="1031">
        <v>336467</v>
      </c>
      <c r="M66" s="1031">
        <v>425649</v>
      </c>
      <c r="N66" s="1031">
        <v>402943</v>
      </c>
      <c r="O66" s="1031">
        <v>358307</v>
      </c>
      <c r="P66" s="1031">
        <v>387627</v>
      </c>
    </row>
    <row r="67" spans="2:16" ht="12" customHeight="1">
      <c r="B67" s="1032"/>
      <c r="C67" s="1003"/>
      <c r="D67" s="1499" t="s">
        <v>295</v>
      </c>
      <c r="E67" s="1500"/>
      <c r="F67" s="1500"/>
      <c r="G67" s="1500"/>
      <c r="H67" s="1029"/>
      <c r="I67" s="54">
        <v>45290</v>
      </c>
      <c r="J67" s="1031">
        <v>38973</v>
      </c>
      <c r="K67" s="1031">
        <v>36911</v>
      </c>
      <c r="L67" s="1031">
        <v>41964</v>
      </c>
      <c r="M67" s="1031">
        <v>40378</v>
      </c>
      <c r="N67" s="1031">
        <v>37942</v>
      </c>
      <c r="O67" s="1031">
        <v>45495</v>
      </c>
      <c r="P67" s="1031">
        <v>44494</v>
      </c>
    </row>
    <row r="68" spans="2:16" s="1022" customFormat="1" ht="12" customHeight="1">
      <c r="B68" s="1033"/>
      <c r="C68" s="1501" t="s">
        <v>153</v>
      </c>
      <c r="D68" s="1501"/>
      <c r="E68" s="1501"/>
      <c r="F68" s="1501"/>
      <c r="G68" s="1501"/>
      <c r="H68" s="1024"/>
      <c r="I68" s="1025">
        <v>89433</v>
      </c>
      <c r="J68" s="1025">
        <v>93232</v>
      </c>
      <c r="K68" s="1025">
        <v>78228</v>
      </c>
      <c r="L68" s="1025">
        <v>102622</v>
      </c>
      <c r="M68" s="1025">
        <v>73664</v>
      </c>
      <c r="N68" s="1025">
        <v>85367</v>
      </c>
      <c r="O68" s="1025">
        <v>97003</v>
      </c>
      <c r="P68" s="1025">
        <v>93977</v>
      </c>
    </row>
    <row r="69" spans="2:16" s="1022" customFormat="1" ht="12" customHeight="1">
      <c r="B69" s="1033"/>
      <c r="C69" s="1036"/>
      <c r="D69" s="1036"/>
      <c r="E69" s="1036"/>
      <c r="F69" s="1036"/>
      <c r="G69" s="1036"/>
      <c r="H69" s="1024"/>
      <c r="I69" s="1025"/>
      <c r="J69" s="1025"/>
      <c r="K69" s="1037"/>
      <c r="L69" s="1025"/>
      <c r="M69" s="1025"/>
      <c r="N69" s="1025"/>
      <c r="O69" s="1025"/>
      <c r="P69" s="1025"/>
    </row>
    <row r="70" spans="2:16" ht="12" customHeight="1" thickBot="1">
      <c r="B70" s="1502" t="s">
        <v>267</v>
      </c>
      <c r="C70" s="1503"/>
      <c r="D70" s="1503"/>
      <c r="E70" s="1503"/>
      <c r="F70" s="1503"/>
      <c r="G70" s="1503"/>
      <c r="H70" s="1039"/>
      <c r="I70" s="1040">
        <v>16812</v>
      </c>
      <c r="J70" s="1040">
        <v>11600</v>
      </c>
      <c r="K70" s="1040">
        <v>9985</v>
      </c>
      <c r="L70" s="1040">
        <v>15505</v>
      </c>
      <c r="M70" s="1040">
        <v>16481</v>
      </c>
      <c r="N70" s="1040">
        <v>16686</v>
      </c>
      <c r="O70" s="1040">
        <v>15256</v>
      </c>
      <c r="P70" s="1040">
        <v>13642</v>
      </c>
    </row>
    <row r="71" spans="2:11" ht="12">
      <c r="B71" s="1000" t="s">
        <v>296</v>
      </c>
      <c r="K71" s="1041"/>
    </row>
    <row r="72" ht="12">
      <c r="K72" s="1003"/>
    </row>
  </sheetData>
  <mergeCells count="60">
    <mergeCell ref="B5:G5"/>
    <mergeCell ref="B6:G6"/>
    <mergeCell ref="B7:G7"/>
    <mergeCell ref="B8:G8"/>
    <mergeCell ref="B9:G9"/>
    <mergeCell ref="C10:G10"/>
    <mergeCell ref="D11:G11"/>
    <mergeCell ref="E12:G12"/>
    <mergeCell ref="F13:G13"/>
    <mergeCell ref="F17:G17"/>
    <mergeCell ref="E18:G18"/>
    <mergeCell ref="E19:G19"/>
    <mergeCell ref="F20:G20"/>
    <mergeCell ref="F21:G21"/>
    <mergeCell ref="F22:G22"/>
    <mergeCell ref="E23:G23"/>
    <mergeCell ref="D24:G24"/>
    <mergeCell ref="E25:G25"/>
    <mergeCell ref="E26:G26"/>
    <mergeCell ref="E27:G27"/>
    <mergeCell ref="E28:G28"/>
    <mergeCell ref="E29:G29"/>
    <mergeCell ref="E30:G30"/>
    <mergeCell ref="C31:G31"/>
    <mergeCell ref="B32:G32"/>
    <mergeCell ref="C33:G33"/>
    <mergeCell ref="C34:G34"/>
    <mergeCell ref="D35:G35"/>
    <mergeCell ref="E36:G36"/>
    <mergeCell ref="E38:G38"/>
    <mergeCell ref="E39:G39"/>
    <mergeCell ref="E40:G40"/>
    <mergeCell ref="E41:G41"/>
    <mergeCell ref="E42:G42"/>
    <mergeCell ref="E43:G43"/>
    <mergeCell ref="E44:G44"/>
    <mergeCell ref="E45:G45"/>
    <mergeCell ref="E46:G46"/>
    <mergeCell ref="E47:G47"/>
    <mergeCell ref="E48:G48"/>
    <mergeCell ref="D49:G49"/>
    <mergeCell ref="E50:G50"/>
    <mergeCell ref="D51:G51"/>
    <mergeCell ref="E52:G52"/>
    <mergeCell ref="D53:G53"/>
    <mergeCell ref="D54:G54"/>
    <mergeCell ref="D55:G55"/>
    <mergeCell ref="D56:G56"/>
    <mergeCell ref="D57:G57"/>
    <mergeCell ref="D58:G58"/>
    <mergeCell ref="D59:G59"/>
    <mergeCell ref="C61:G61"/>
    <mergeCell ref="D62:G62"/>
    <mergeCell ref="D63:G63"/>
    <mergeCell ref="C65:G65"/>
    <mergeCell ref="D66:G66"/>
    <mergeCell ref="D67:G67"/>
    <mergeCell ref="C68:G68"/>
    <mergeCell ref="B70:G70"/>
    <mergeCell ref="D64:G64"/>
  </mergeCells>
  <printOptions/>
  <pageMargins left="0.75" right="0.75" top="1" bottom="1" header="0.512" footer="0.512"/>
  <pageSetup orientation="portrait" paperSize="9"/>
</worksheet>
</file>

<file path=xl/worksheets/sheet33.xml><?xml version="1.0" encoding="utf-8"?>
<worksheet xmlns="http://schemas.openxmlformats.org/spreadsheetml/2006/main" xmlns:r="http://schemas.openxmlformats.org/officeDocument/2006/relationships">
  <dimension ref="A2:I29"/>
  <sheetViews>
    <sheetView workbookViewId="0" topLeftCell="A1">
      <selection activeCell="A1" sqref="A1"/>
    </sheetView>
  </sheetViews>
  <sheetFormatPr defaultColWidth="9.00390625" defaultRowHeight="15" customHeight="1"/>
  <cols>
    <col min="1" max="2" width="2.625" style="1042" customWidth="1"/>
    <col min="3" max="3" width="19.125" style="1042" customWidth="1"/>
    <col min="4" max="8" width="11.875" style="1042" customWidth="1"/>
    <col min="9" max="9" width="11.75390625" style="1042" customWidth="1"/>
    <col min="10" max="16384" width="9.00390625" style="1042" customWidth="1"/>
  </cols>
  <sheetData>
    <row r="1" ht="12" customHeight="1"/>
    <row r="2" ht="15" customHeight="1">
      <c r="B2" s="1043" t="s">
        <v>327</v>
      </c>
    </row>
    <row r="3" spans="3:7" ht="12" customHeight="1">
      <c r="C3" s="1043"/>
      <c r="D3" s="1044"/>
      <c r="E3" s="1044"/>
      <c r="F3" s="1044"/>
      <c r="G3" s="1044"/>
    </row>
    <row r="4" spans="2:9" s="1045" customFormat="1" ht="15" customHeight="1" thickBot="1">
      <c r="B4" s="1046" t="s">
        <v>317</v>
      </c>
      <c r="C4" s="1046"/>
      <c r="D4" s="1046"/>
      <c r="E4" s="1046"/>
      <c r="F4" s="1046"/>
      <c r="G4" s="1046"/>
      <c r="I4" s="423"/>
    </row>
    <row r="5" spans="1:9" s="1045" customFormat="1" ht="15" customHeight="1" thickTop="1">
      <c r="A5" s="1047"/>
      <c r="B5" s="1518" t="s">
        <v>318</v>
      </c>
      <c r="C5" s="1519"/>
      <c r="D5" s="1514" t="s">
        <v>319</v>
      </c>
      <c r="E5" s="1515"/>
      <c r="F5" s="1516"/>
      <c r="G5" s="1514" t="s">
        <v>320</v>
      </c>
      <c r="H5" s="1515"/>
      <c r="I5" s="1517"/>
    </row>
    <row r="6" spans="1:9" s="1045" customFormat="1" ht="15" customHeight="1">
      <c r="A6" s="1047"/>
      <c r="B6" s="1520"/>
      <c r="C6" s="1521"/>
      <c r="D6" s="98" t="s">
        <v>298</v>
      </c>
      <c r="E6" s="98" t="s">
        <v>299</v>
      </c>
      <c r="F6" s="98" t="s">
        <v>300</v>
      </c>
      <c r="G6" s="98" t="s">
        <v>298</v>
      </c>
      <c r="H6" s="98" t="s">
        <v>299</v>
      </c>
      <c r="I6" s="98" t="s">
        <v>300</v>
      </c>
    </row>
    <row r="7" spans="1:9" s="1050" customFormat="1" ht="15" customHeight="1">
      <c r="A7" s="1048"/>
      <c r="B7" s="1512" t="s">
        <v>321</v>
      </c>
      <c r="C7" s="1513"/>
      <c r="D7" s="1049">
        <f>SUM(D9:D26)</f>
        <v>9442</v>
      </c>
      <c r="E7" s="1049">
        <f>SUM(E9:E26)</f>
        <v>6931</v>
      </c>
      <c r="F7" s="1049">
        <f>SUM(F9:F26)</f>
        <v>2262</v>
      </c>
      <c r="G7" s="1049">
        <v>9049</v>
      </c>
      <c r="H7" s="1049">
        <v>6814</v>
      </c>
      <c r="I7" s="1049">
        <v>2114</v>
      </c>
    </row>
    <row r="8" spans="1:9" s="1045" customFormat="1" ht="15" customHeight="1">
      <c r="A8" s="1047"/>
      <c r="B8" s="1051"/>
      <c r="C8" s="1052"/>
      <c r="D8" s="250"/>
      <c r="E8" s="250"/>
      <c r="F8" s="250"/>
      <c r="G8" s="250"/>
      <c r="H8" s="250"/>
      <c r="I8" s="250"/>
    </row>
    <row r="9" spans="1:9" s="1045" customFormat="1" ht="15" customHeight="1">
      <c r="A9" s="1047"/>
      <c r="B9" s="1051"/>
      <c r="C9" s="1052" t="s">
        <v>322</v>
      </c>
      <c r="D9" s="250">
        <v>6</v>
      </c>
      <c r="E9" s="250">
        <v>6</v>
      </c>
      <c r="F9" s="250">
        <v>4</v>
      </c>
      <c r="G9" s="250">
        <v>6</v>
      </c>
      <c r="H9" s="250">
        <v>6</v>
      </c>
      <c r="I9" s="250">
        <v>4</v>
      </c>
    </row>
    <row r="10" spans="1:9" s="1045" customFormat="1" ht="15" customHeight="1">
      <c r="A10" s="1047"/>
      <c r="B10" s="1051"/>
      <c r="C10" s="1052" t="s">
        <v>301</v>
      </c>
      <c r="D10" s="250">
        <v>8</v>
      </c>
      <c r="E10" s="250">
        <v>9</v>
      </c>
      <c r="F10" s="250">
        <v>13</v>
      </c>
      <c r="G10" s="250">
        <v>7</v>
      </c>
      <c r="H10" s="250">
        <v>4</v>
      </c>
      <c r="I10" s="250">
        <v>2</v>
      </c>
    </row>
    <row r="11" spans="1:9" s="1045" customFormat="1" ht="15" customHeight="1">
      <c r="A11" s="1047"/>
      <c r="B11" s="1051"/>
      <c r="C11" s="1052" t="s">
        <v>302</v>
      </c>
      <c r="D11" s="250">
        <v>16</v>
      </c>
      <c r="E11" s="250">
        <v>17</v>
      </c>
      <c r="F11" s="250">
        <v>10</v>
      </c>
      <c r="G11" s="250">
        <v>19</v>
      </c>
      <c r="H11" s="250">
        <v>19</v>
      </c>
      <c r="I11" s="250">
        <v>8</v>
      </c>
    </row>
    <row r="12" spans="1:9" s="1045" customFormat="1" ht="15" customHeight="1">
      <c r="A12" s="1047"/>
      <c r="B12" s="1051"/>
      <c r="C12" s="1052" t="s">
        <v>303</v>
      </c>
      <c r="D12" s="250">
        <v>4</v>
      </c>
      <c r="E12" s="250">
        <v>4</v>
      </c>
      <c r="F12" s="250">
        <v>8</v>
      </c>
      <c r="G12" s="250">
        <v>5</v>
      </c>
      <c r="H12" s="250">
        <v>4</v>
      </c>
      <c r="I12" s="250">
        <v>3</v>
      </c>
    </row>
    <row r="13" spans="1:9" s="1045" customFormat="1" ht="15" customHeight="1">
      <c r="A13" s="1047"/>
      <c r="B13" s="1051"/>
      <c r="C13" s="1052" t="s">
        <v>304</v>
      </c>
      <c r="D13" s="424">
        <v>0</v>
      </c>
      <c r="E13" s="424">
        <v>1</v>
      </c>
      <c r="F13" s="424">
        <v>0</v>
      </c>
      <c r="G13" s="424">
        <v>0</v>
      </c>
      <c r="H13" s="424">
        <v>0</v>
      </c>
      <c r="I13" s="424">
        <v>0</v>
      </c>
    </row>
    <row r="14" spans="1:9" s="1045" customFormat="1" ht="15" customHeight="1">
      <c r="A14" s="1047"/>
      <c r="B14" s="1051"/>
      <c r="C14" s="1052" t="s">
        <v>305</v>
      </c>
      <c r="D14" s="250">
        <v>70</v>
      </c>
      <c r="E14" s="250">
        <v>68</v>
      </c>
      <c r="F14" s="250">
        <v>52</v>
      </c>
      <c r="G14" s="250">
        <v>60</v>
      </c>
      <c r="H14" s="250">
        <v>59</v>
      </c>
      <c r="I14" s="250">
        <v>65</v>
      </c>
    </row>
    <row r="15" spans="1:9" s="1045" customFormat="1" ht="15" customHeight="1">
      <c r="A15" s="1047"/>
      <c r="B15" s="1051"/>
      <c r="C15" s="1052" t="s">
        <v>306</v>
      </c>
      <c r="D15" s="250">
        <v>109</v>
      </c>
      <c r="E15" s="250">
        <v>107</v>
      </c>
      <c r="F15" s="250">
        <v>174</v>
      </c>
      <c r="G15" s="250">
        <v>167</v>
      </c>
      <c r="H15" s="250">
        <v>162</v>
      </c>
      <c r="I15" s="250">
        <v>209</v>
      </c>
    </row>
    <row r="16" spans="1:9" s="1045" customFormat="1" ht="15" customHeight="1">
      <c r="A16" s="1047"/>
      <c r="B16" s="1051"/>
      <c r="C16" s="1052" t="s">
        <v>307</v>
      </c>
      <c r="D16" s="250">
        <v>68</v>
      </c>
      <c r="E16" s="250">
        <v>66</v>
      </c>
      <c r="F16" s="250">
        <v>40</v>
      </c>
      <c r="G16" s="250">
        <v>110</v>
      </c>
      <c r="H16" s="250">
        <v>99</v>
      </c>
      <c r="I16" s="250">
        <v>82</v>
      </c>
    </row>
    <row r="17" spans="1:9" s="1045" customFormat="1" ht="15" customHeight="1">
      <c r="A17" s="1047"/>
      <c r="B17" s="1051"/>
      <c r="C17" s="1052" t="s">
        <v>308</v>
      </c>
      <c r="D17" s="250">
        <v>7317</v>
      </c>
      <c r="E17" s="250">
        <v>4871</v>
      </c>
      <c r="F17" s="250">
        <v>1472</v>
      </c>
      <c r="G17" s="250">
        <v>7476</v>
      </c>
      <c r="H17" s="250">
        <v>5333</v>
      </c>
      <c r="I17" s="250">
        <v>1392</v>
      </c>
    </row>
    <row r="18" spans="1:9" s="1045" customFormat="1" ht="15" customHeight="1">
      <c r="A18" s="1047"/>
      <c r="B18" s="1051"/>
      <c r="C18" s="1052" t="s">
        <v>309</v>
      </c>
      <c r="D18" s="250">
        <v>1100</v>
      </c>
      <c r="E18" s="250">
        <v>1109</v>
      </c>
      <c r="F18" s="250">
        <v>111</v>
      </c>
      <c r="G18" s="250">
        <v>575</v>
      </c>
      <c r="H18" s="250">
        <v>548</v>
      </c>
      <c r="I18" s="250">
        <v>83</v>
      </c>
    </row>
    <row r="19" spans="1:9" s="1045" customFormat="1" ht="15" customHeight="1">
      <c r="A19" s="1047"/>
      <c r="B19" s="1051"/>
      <c r="C19" s="1052" t="s">
        <v>310</v>
      </c>
      <c r="D19" s="250">
        <v>57</v>
      </c>
      <c r="E19" s="250">
        <v>57</v>
      </c>
      <c r="F19" s="250">
        <v>10</v>
      </c>
      <c r="G19" s="250">
        <v>76</v>
      </c>
      <c r="H19" s="250">
        <v>75</v>
      </c>
      <c r="I19" s="250">
        <v>9</v>
      </c>
    </row>
    <row r="20" spans="1:9" s="1045" customFormat="1" ht="15" customHeight="1">
      <c r="A20" s="1047"/>
      <c r="B20" s="1051"/>
      <c r="C20" s="1052" t="s">
        <v>311</v>
      </c>
      <c r="D20" s="250">
        <v>130</v>
      </c>
      <c r="E20" s="250">
        <v>128</v>
      </c>
      <c r="F20" s="250">
        <v>30</v>
      </c>
      <c r="G20" s="250">
        <v>69</v>
      </c>
      <c r="H20" s="250">
        <v>70</v>
      </c>
      <c r="I20" s="250">
        <v>5</v>
      </c>
    </row>
    <row r="21" spans="1:9" s="1045" customFormat="1" ht="15" customHeight="1">
      <c r="A21" s="1047"/>
      <c r="B21" s="1051"/>
      <c r="C21" s="1053" t="s">
        <v>323</v>
      </c>
      <c r="D21" s="424">
        <v>10</v>
      </c>
      <c r="E21" s="424">
        <v>10</v>
      </c>
      <c r="F21" s="424">
        <v>2</v>
      </c>
      <c r="G21" s="424">
        <v>2</v>
      </c>
      <c r="H21" s="424">
        <v>2</v>
      </c>
      <c r="I21" s="424">
        <v>2</v>
      </c>
    </row>
    <row r="22" spans="1:9" s="1045" customFormat="1" ht="15" customHeight="1">
      <c r="A22" s="1047"/>
      <c r="B22" s="1051"/>
      <c r="C22" s="1052" t="s">
        <v>312</v>
      </c>
      <c r="D22" s="424">
        <v>0</v>
      </c>
      <c r="E22" s="424">
        <v>0</v>
      </c>
      <c r="F22" s="424">
        <v>0</v>
      </c>
      <c r="G22" s="424">
        <v>1</v>
      </c>
      <c r="H22" s="424">
        <v>1</v>
      </c>
      <c r="I22" s="424">
        <v>1</v>
      </c>
    </row>
    <row r="23" spans="1:9" s="1045" customFormat="1" ht="15" customHeight="1">
      <c r="A23" s="1047"/>
      <c r="B23" s="1051"/>
      <c r="C23" s="1052" t="s">
        <v>313</v>
      </c>
      <c r="D23" s="424">
        <v>0</v>
      </c>
      <c r="E23" s="424">
        <v>0</v>
      </c>
      <c r="F23" s="424">
        <v>0</v>
      </c>
      <c r="G23" s="424">
        <v>0</v>
      </c>
      <c r="H23" s="424">
        <v>0</v>
      </c>
      <c r="I23" s="424">
        <v>0</v>
      </c>
    </row>
    <row r="24" spans="1:9" s="1045" customFormat="1" ht="15" customHeight="1">
      <c r="A24" s="1047"/>
      <c r="B24" s="1051"/>
      <c r="C24" s="1052" t="s">
        <v>314</v>
      </c>
      <c r="D24" s="250">
        <v>67</v>
      </c>
      <c r="E24" s="250">
        <v>61</v>
      </c>
      <c r="F24" s="250">
        <v>13</v>
      </c>
      <c r="G24" s="250">
        <v>30</v>
      </c>
      <c r="H24" s="250">
        <v>31</v>
      </c>
      <c r="I24" s="250">
        <v>12</v>
      </c>
    </row>
    <row r="25" spans="1:9" s="1045" customFormat="1" ht="15" customHeight="1">
      <c r="A25" s="1047"/>
      <c r="B25" s="1051"/>
      <c r="C25" s="1052" t="s">
        <v>315</v>
      </c>
      <c r="D25" s="250">
        <v>9</v>
      </c>
      <c r="E25" s="250">
        <v>8</v>
      </c>
      <c r="F25" s="250">
        <v>4</v>
      </c>
      <c r="G25" s="250">
        <v>5</v>
      </c>
      <c r="H25" s="250">
        <v>5</v>
      </c>
      <c r="I25" s="250">
        <v>6</v>
      </c>
    </row>
    <row r="26" spans="1:9" s="1045" customFormat="1" ht="15" customHeight="1">
      <c r="A26" s="1047"/>
      <c r="B26" s="1054"/>
      <c r="C26" s="1055" t="s">
        <v>316</v>
      </c>
      <c r="D26" s="1056">
        <v>471</v>
      </c>
      <c r="E26" s="1056">
        <v>409</v>
      </c>
      <c r="F26" s="1056">
        <v>319</v>
      </c>
      <c r="G26" s="1056">
        <v>439</v>
      </c>
      <c r="H26" s="1056">
        <v>394</v>
      </c>
      <c r="I26" s="1056">
        <v>230</v>
      </c>
    </row>
    <row r="27" s="1045" customFormat="1" ht="15" customHeight="1">
      <c r="B27" s="1045" t="s">
        <v>324</v>
      </c>
    </row>
    <row r="28" s="1045" customFormat="1" ht="15" customHeight="1">
      <c r="B28" s="1045" t="s">
        <v>325</v>
      </c>
    </row>
    <row r="29" s="1045" customFormat="1" ht="15" customHeight="1">
      <c r="B29" s="1045" t="s">
        <v>326</v>
      </c>
    </row>
  </sheetData>
  <mergeCells count="4">
    <mergeCell ref="B7:C7"/>
    <mergeCell ref="D5:F5"/>
    <mergeCell ref="G5:I5"/>
    <mergeCell ref="B5:C6"/>
  </mergeCells>
  <printOptions/>
  <pageMargins left="0.2755905511811024" right="0.31496062992125984" top="0.5905511811023623" bottom="0.3937007874015748" header="0.2755905511811024" footer="0.1968503937007874"/>
  <pageSetup horizontalDpi="400" verticalDpi="400" orientation="portrait" paperSize="9" r:id="rId1"/>
</worksheet>
</file>

<file path=xl/worksheets/sheet34.xml><?xml version="1.0" encoding="utf-8"?>
<worksheet xmlns="http://schemas.openxmlformats.org/spreadsheetml/2006/main" xmlns:r="http://schemas.openxmlformats.org/officeDocument/2006/relationships">
  <dimension ref="A2:N19"/>
  <sheetViews>
    <sheetView workbookViewId="0" topLeftCell="A1">
      <selection activeCell="A1" sqref="A1"/>
    </sheetView>
  </sheetViews>
  <sheetFormatPr defaultColWidth="9.00390625" defaultRowHeight="15" customHeight="1"/>
  <cols>
    <col min="1" max="1" width="2.625" style="41" customWidth="1"/>
    <col min="2" max="2" width="10.625" style="41" customWidth="1"/>
    <col min="3" max="14" width="7.50390625" style="41" customWidth="1"/>
    <col min="15" max="16384" width="9.00390625" style="41" customWidth="1"/>
  </cols>
  <sheetData>
    <row r="1" ht="12" customHeight="1"/>
    <row r="2" ht="15" customHeight="1">
      <c r="B2" s="42" t="s">
        <v>1004</v>
      </c>
    </row>
    <row r="3" ht="12" customHeight="1">
      <c r="B3" s="42"/>
    </row>
    <row r="4" spans="2:14" ht="15" customHeight="1" thickBot="1">
      <c r="B4" s="46" t="s">
        <v>334</v>
      </c>
      <c r="C4" s="46"/>
      <c r="D4" s="46"/>
      <c r="E4" s="46"/>
      <c r="F4" s="46"/>
      <c r="G4" s="46"/>
      <c r="H4" s="46"/>
      <c r="I4" s="46"/>
      <c r="J4" s="46"/>
      <c r="K4" s="46"/>
      <c r="L4" s="46"/>
      <c r="M4" s="46"/>
      <c r="N4" s="67" t="s">
        <v>335</v>
      </c>
    </row>
    <row r="5" spans="1:14" ht="15" customHeight="1" thickTop="1">
      <c r="A5" s="59"/>
      <c r="B5" s="1522" t="s">
        <v>336</v>
      </c>
      <c r="C5" s="1058" t="s">
        <v>328</v>
      </c>
      <c r="D5" s="1059"/>
      <c r="E5" s="1059"/>
      <c r="F5" s="1060"/>
      <c r="G5" s="1061" t="s">
        <v>329</v>
      </c>
      <c r="H5" s="1061"/>
      <c r="I5" s="1061"/>
      <c r="J5" s="1061"/>
      <c r="K5" s="1058" t="s">
        <v>330</v>
      </c>
      <c r="L5" s="1059"/>
      <c r="M5" s="1061"/>
      <c r="N5" s="1062"/>
    </row>
    <row r="6" spans="1:14" ht="15" customHeight="1">
      <c r="A6" s="59"/>
      <c r="B6" s="1228"/>
      <c r="C6" s="410" t="s">
        <v>331</v>
      </c>
      <c r="D6" s="412"/>
      <c r="E6" s="1063" t="s">
        <v>332</v>
      </c>
      <c r="F6" s="1063"/>
      <c r="G6" s="410" t="s">
        <v>333</v>
      </c>
      <c r="H6" s="412"/>
      <c r="I6" s="410" t="s">
        <v>332</v>
      </c>
      <c r="J6" s="412"/>
      <c r="K6" s="1063" t="s">
        <v>333</v>
      </c>
      <c r="L6" s="1063"/>
      <c r="M6" s="1064" t="s">
        <v>332</v>
      </c>
      <c r="N6" s="412"/>
    </row>
    <row r="7" spans="1:14" ht="15" customHeight="1">
      <c r="A7" s="59"/>
      <c r="B7" s="1229"/>
      <c r="C7" s="99" t="s">
        <v>337</v>
      </c>
      <c r="D7" s="99">
        <v>6</v>
      </c>
      <c r="E7" s="99">
        <v>4</v>
      </c>
      <c r="F7" s="99">
        <v>6</v>
      </c>
      <c r="G7" s="380">
        <v>4</v>
      </c>
      <c r="H7" s="99">
        <v>6</v>
      </c>
      <c r="I7" s="380">
        <v>4</v>
      </c>
      <c r="J7" s="1065">
        <v>6</v>
      </c>
      <c r="K7" s="99">
        <v>4</v>
      </c>
      <c r="L7" s="99">
        <v>6</v>
      </c>
      <c r="M7" s="99">
        <v>4</v>
      </c>
      <c r="N7" s="353">
        <v>6</v>
      </c>
    </row>
    <row r="8" spans="1:14" s="157" customFormat="1" ht="15" customHeight="1">
      <c r="A8" s="632"/>
      <c r="B8" s="51" t="s">
        <v>338</v>
      </c>
      <c r="C8" s="158">
        <f>SUM(C10:C17)</f>
        <v>1955</v>
      </c>
      <c r="D8" s="158">
        <f>SUM(D10:D17)</f>
        <v>2132</v>
      </c>
      <c r="E8" s="159">
        <v>155.8</v>
      </c>
      <c r="F8" s="159">
        <v>170.2</v>
      </c>
      <c r="G8" s="158">
        <f>SUM(G10:G17)</f>
        <v>552</v>
      </c>
      <c r="H8" s="158">
        <f>SUM(H10:H17)</f>
        <v>562</v>
      </c>
      <c r="I8" s="159">
        <v>44</v>
      </c>
      <c r="J8" s="159">
        <v>44.9</v>
      </c>
      <c r="K8" s="158">
        <f>SUM(K10:K17)</f>
        <v>1214</v>
      </c>
      <c r="L8" s="158">
        <f>SUM(L10:L17)</f>
        <v>1245</v>
      </c>
      <c r="M8" s="159">
        <v>96.7</v>
      </c>
      <c r="N8" s="159">
        <v>99.4</v>
      </c>
    </row>
    <row r="9" spans="1:14" ht="15" customHeight="1">
      <c r="A9" s="59"/>
      <c r="B9" s="53"/>
      <c r="C9" s="54"/>
      <c r="D9" s="54"/>
      <c r="E9" s="165"/>
      <c r="F9" s="165"/>
      <c r="G9" s="54"/>
      <c r="H9" s="54"/>
      <c r="I9" s="165"/>
      <c r="J9" s="165"/>
      <c r="K9" s="54"/>
      <c r="L9" s="54"/>
      <c r="M9" s="165"/>
      <c r="N9" s="165"/>
    </row>
    <row r="10" spans="1:14" ht="15" customHeight="1">
      <c r="A10" s="59"/>
      <c r="B10" s="53" t="s">
        <v>339</v>
      </c>
      <c r="C10" s="54">
        <v>923</v>
      </c>
      <c r="D10" s="54">
        <v>1021</v>
      </c>
      <c r="E10" s="165">
        <v>246.6</v>
      </c>
      <c r="F10" s="165">
        <v>269.9</v>
      </c>
      <c r="G10" s="54">
        <v>206</v>
      </c>
      <c r="H10" s="54">
        <v>214</v>
      </c>
      <c r="I10" s="165">
        <v>55</v>
      </c>
      <c r="J10" s="165">
        <v>56.6</v>
      </c>
      <c r="K10" s="54">
        <v>556</v>
      </c>
      <c r="L10" s="54">
        <v>552</v>
      </c>
      <c r="M10" s="165">
        <v>148.6</v>
      </c>
      <c r="N10" s="165">
        <v>145.9</v>
      </c>
    </row>
    <row r="11" spans="1:14" ht="15" customHeight="1">
      <c r="A11" s="59"/>
      <c r="B11" s="53" t="s">
        <v>995</v>
      </c>
      <c r="C11" s="54">
        <v>123</v>
      </c>
      <c r="D11" s="54">
        <v>127</v>
      </c>
      <c r="E11" s="165">
        <v>131.4</v>
      </c>
      <c r="F11" s="165">
        <v>136.3</v>
      </c>
      <c r="G11" s="54">
        <v>47</v>
      </c>
      <c r="H11" s="54">
        <v>48</v>
      </c>
      <c r="I11" s="165">
        <v>50.2</v>
      </c>
      <c r="J11" s="165">
        <v>51.5</v>
      </c>
      <c r="K11" s="54">
        <v>69</v>
      </c>
      <c r="L11" s="54">
        <v>73</v>
      </c>
      <c r="M11" s="165">
        <v>73.7</v>
      </c>
      <c r="N11" s="165">
        <v>78.4</v>
      </c>
    </row>
    <row r="12" spans="1:14" ht="15" customHeight="1">
      <c r="A12" s="59"/>
      <c r="B12" s="53" t="s">
        <v>996</v>
      </c>
      <c r="C12" s="54">
        <v>83</v>
      </c>
      <c r="D12" s="54">
        <v>97</v>
      </c>
      <c r="E12" s="165">
        <v>77</v>
      </c>
      <c r="F12" s="165">
        <v>90.6</v>
      </c>
      <c r="G12" s="54">
        <v>34</v>
      </c>
      <c r="H12" s="54">
        <v>38</v>
      </c>
      <c r="I12" s="165">
        <v>31.5</v>
      </c>
      <c r="J12" s="165">
        <v>35.5</v>
      </c>
      <c r="K12" s="54">
        <v>64</v>
      </c>
      <c r="L12" s="54">
        <v>74</v>
      </c>
      <c r="M12" s="165">
        <v>59.3</v>
      </c>
      <c r="N12" s="165">
        <v>69.1</v>
      </c>
    </row>
    <row r="13" spans="1:14" ht="15" customHeight="1">
      <c r="A13" s="59"/>
      <c r="B13" s="53" t="s">
        <v>997</v>
      </c>
      <c r="C13" s="54">
        <v>104</v>
      </c>
      <c r="D13" s="54">
        <v>110</v>
      </c>
      <c r="E13" s="165">
        <v>102.7</v>
      </c>
      <c r="F13" s="165">
        <v>109.8</v>
      </c>
      <c r="G13" s="54">
        <v>29</v>
      </c>
      <c r="H13" s="54">
        <v>30</v>
      </c>
      <c r="I13" s="165">
        <v>28.6</v>
      </c>
      <c r="J13" s="165">
        <v>29.9</v>
      </c>
      <c r="K13" s="54">
        <v>73</v>
      </c>
      <c r="L13" s="54">
        <v>68</v>
      </c>
      <c r="M13" s="165">
        <v>72.1</v>
      </c>
      <c r="N13" s="165">
        <v>67.9</v>
      </c>
    </row>
    <row r="14" spans="1:14" ht="15" customHeight="1">
      <c r="A14" s="59"/>
      <c r="B14" s="53" t="s">
        <v>998</v>
      </c>
      <c r="C14" s="54">
        <v>224</v>
      </c>
      <c r="D14" s="54">
        <v>234</v>
      </c>
      <c r="E14" s="165">
        <v>124.3</v>
      </c>
      <c r="F14" s="165">
        <v>130</v>
      </c>
      <c r="G14" s="54">
        <v>68</v>
      </c>
      <c r="H14" s="54">
        <v>71</v>
      </c>
      <c r="I14" s="165">
        <v>37.7</v>
      </c>
      <c r="J14" s="165">
        <v>39.4</v>
      </c>
      <c r="K14" s="54">
        <v>128</v>
      </c>
      <c r="L14" s="54">
        <v>138</v>
      </c>
      <c r="M14" s="165">
        <v>71</v>
      </c>
      <c r="N14" s="165">
        <v>76.7</v>
      </c>
    </row>
    <row r="15" spans="1:14" ht="15" customHeight="1">
      <c r="A15" s="59"/>
      <c r="B15" s="53" t="s">
        <v>999</v>
      </c>
      <c r="C15" s="54">
        <v>81</v>
      </c>
      <c r="D15" s="54">
        <v>83</v>
      </c>
      <c r="E15" s="165">
        <v>112.7</v>
      </c>
      <c r="F15" s="165">
        <v>116.9</v>
      </c>
      <c r="G15" s="54">
        <v>25</v>
      </c>
      <c r="H15" s="54">
        <v>24</v>
      </c>
      <c r="I15" s="165">
        <v>34.8</v>
      </c>
      <c r="J15" s="165">
        <v>33.8</v>
      </c>
      <c r="K15" s="54">
        <v>47</v>
      </c>
      <c r="L15" s="54">
        <v>49</v>
      </c>
      <c r="M15" s="165">
        <v>65.4</v>
      </c>
      <c r="N15" s="165">
        <v>69</v>
      </c>
    </row>
    <row r="16" spans="1:14" ht="15" customHeight="1">
      <c r="A16" s="59"/>
      <c r="B16" s="53" t="s">
        <v>1000</v>
      </c>
      <c r="C16" s="54">
        <v>220</v>
      </c>
      <c r="D16" s="54">
        <v>229</v>
      </c>
      <c r="E16" s="165">
        <v>139.5</v>
      </c>
      <c r="F16" s="165">
        <v>145.5</v>
      </c>
      <c r="G16" s="54">
        <v>60</v>
      </c>
      <c r="H16" s="54">
        <v>60</v>
      </c>
      <c r="I16" s="165">
        <v>38</v>
      </c>
      <c r="J16" s="165">
        <v>38.1</v>
      </c>
      <c r="K16" s="54">
        <v>120</v>
      </c>
      <c r="L16" s="54">
        <v>120</v>
      </c>
      <c r="M16" s="165">
        <v>76.1</v>
      </c>
      <c r="N16" s="165">
        <v>76.2</v>
      </c>
    </row>
    <row r="17" spans="1:14" ht="15" customHeight="1" thickBot="1">
      <c r="A17" s="59"/>
      <c r="B17" s="167" t="s">
        <v>1001</v>
      </c>
      <c r="C17" s="168">
        <v>197</v>
      </c>
      <c r="D17" s="168">
        <v>231</v>
      </c>
      <c r="E17" s="169">
        <v>116.9</v>
      </c>
      <c r="F17" s="169">
        <v>138</v>
      </c>
      <c r="G17" s="168">
        <v>83</v>
      </c>
      <c r="H17" s="168">
        <v>77</v>
      </c>
      <c r="I17" s="169">
        <v>49.3</v>
      </c>
      <c r="J17" s="169">
        <v>46</v>
      </c>
      <c r="K17" s="168">
        <v>157</v>
      </c>
      <c r="L17" s="168">
        <v>171</v>
      </c>
      <c r="M17" s="169">
        <v>93.2</v>
      </c>
      <c r="N17" s="169">
        <v>102.1</v>
      </c>
    </row>
    <row r="18" ht="15" customHeight="1">
      <c r="B18" s="41" t="s">
        <v>1002</v>
      </c>
    </row>
    <row r="19" ht="15" customHeight="1">
      <c r="B19" s="41" t="s">
        <v>1003</v>
      </c>
    </row>
  </sheetData>
  <mergeCells count="1">
    <mergeCell ref="B5:B7"/>
  </mergeCells>
  <printOptions/>
  <pageMargins left="0.75" right="0.75" top="1" bottom="1" header="0.512" footer="0.512"/>
  <pageSetup orientation="portrait" paperSize="9"/>
</worksheet>
</file>

<file path=xl/worksheets/sheet35.xml><?xml version="1.0" encoding="utf-8"?>
<worksheet xmlns="http://schemas.openxmlformats.org/spreadsheetml/2006/main" xmlns:r="http://schemas.openxmlformats.org/officeDocument/2006/relationships">
  <dimension ref="B2:Q65"/>
  <sheetViews>
    <sheetView workbookViewId="0" topLeftCell="A1">
      <selection activeCell="A1" sqref="A1"/>
    </sheetView>
  </sheetViews>
  <sheetFormatPr defaultColWidth="9.00390625" defaultRowHeight="13.5"/>
  <cols>
    <col min="1" max="2" width="2.625" style="41" customWidth="1"/>
    <col min="3" max="3" width="12.25390625" style="41" customWidth="1"/>
    <col min="4" max="4" width="6.625" style="41" customWidth="1"/>
    <col min="5" max="5" width="8.625" style="41" customWidth="1"/>
    <col min="6" max="6" width="6.625" style="41" customWidth="1"/>
    <col min="7" max="7" width="8.625" style="41" customWidth="1"/>
    <col min="8" max="8" width="6.625" style="41" customWidth="1"/>
    <col min="9" max="9" width="8.625" style="41" customWidth="1"/>
    <col min="10" max="10" width="6.625" style="41" customWidth="1"/>
    <col min="11" max="11" width="8.625" style="41" customWidth="1"/>
    <col min="12" max="12" width="6.625" style="41" customWidth="1"/>
    <col min="13" max="16" width="8.625" style="41" customWidth="1"/>
    <col min="17" max="17" width="5.625" style="41" customWidth="1"/>
    <col min="18" max="16384" width="9.00390625" style="41" customWidth="1"/>
  </cols>
  <sheetData>
    <row r="2" ht="14.25">
      <c r="B2" s="1066" t="s">
        <v>1022</v>
      </c>
    </row>
    <row r="3" spans="2:17" ht="12.75" thickBot="1">
      <c r="B3" s="1067"/>
      <c r="C3" s="1067"/>
      <c r="D3" s="1067"/>
      <c r="E3" s="1067"/>
      <c r="F3" s="1067"/>
      <c r="G3" s="1067"/>
      <c r="H3" s="1067"/>
      <c r="I3" s="1067"/>
      <c r="J3" s="1067"/>
      <c r="K3" s="1067"/>
      <c r="L3" s="1067"/>
      <c r="M3" s="1067"/>
      <c r="N3" s="1067"/>
      <c r="O3" s="1067"/>
      <c r="P3" s="1067"/>
      <c r="Q3" s="1068" t="s">
        <v>1015</v>
      </c>
    </row>
    <row r="4" spans="2:17" ht="13.5" customHeight="1" thickTop="1">
      <c r="B4" s="1524" t="s">
        <v>1016</v>
      </c>
      <c r="C4" s="1525"/>
      <c r="D4" s="1229" t="s">
        <v>1005</v>
      </c>
      <c r="E4" s="1197"/>
      <c r="F4" s="1229" t="s">
        <v>1006</v>
      </c>
      <c r="G4" s="1197"/>
      <c r="H4" s="1229" t="s">
        <v>1007</v>
      </c>
      <c r="I4" s="1197"/>
      <c r="J4" s="1229" t="s">
        <v>1008</v>
      </c>
      <c r="K4" s="1197"/>
      <c r="L4" s="1229" t="s">
        <v>1009</v>
      </c>
      <c r="M4" s="1197"/>
      <c r="N4" s="1229" t="s">
        <v>1010</v>
      </c>
      <c r="O4" s="1197"/>
      <c r="P4" s="1229" t="s">
        <v>1011</v>
      </c>
      <c r="Q4" s="1197"/>
    </row>
    <row r="5" spans="2:17" ht="13.5" customHeight="1">
      <c r="B5" s="1526"/>
      <c r="C5" s="1527"/>
      <c r="D5" s="380" t="s">
        <v>1012</v>
      </c>
      <c r="E5" s="99" t="s">
        <v>1013</v>
      </c>
      <c r="F5" s="380" t="s">
        <v>1012</v>
      </c>
      <c r="G5" s="99" t="s">
        <v>1013</v>
      </c>
      <c r="H5" s="380" t="s">
        <v>1012</v>
      </c>
      <c r="I5" s="99" t="s">
        <v>1013</v>
      </c>
      <c r="J5" s="380" t="s">
        <v>1012</v>
      </c>
      <c r="K5" s="99" t="s">
        <v>1013</v>
      </c>
      <c r="L5" s="380" t="s">
        <v>1012</v>
      </c>
      <c r="M5" s="99" t="s">
        <v>1013</v>
      </c>
      <c r="N5" s="380" t="s">
        <v>1014</v>
      </c>
      <c r="O5" s="99" t="s">
        <v>1013</v>
      </c>
      <c r="P5" s="380" t="s">
        <v>1014</v>
      </c>
      <c r="Q5" s="99" t="s">
        <v>1013</v>
      </c>
    </row>
    <row r="6" spans="2:17" ht="12.75" customHeight="1">
      <c r="B6" s="1531" t="s">
        <v>1017</v>
      </c>
      <c r="C6" s="1532"/>
      <c r="D6" s="1069">
        <v>68</v>
      </c>
      <c r="E6" s="250">
        <v>13827</v>
      </c>
      <c r="F6" s="1069">
        <v>4</v>
      </c>
      <c r="G6" s="250">
        <v>1484</v>
      </c>
      <c r="H6" s="1069">
        <v>24</v>
      </c>
      <c r="I6" s="250">
        <v>6036</v>
      </c>
      <c r="J6" s="1069">
        <v>32</v>
      </c>
      <c r="K6" s="250">
        <v>5347</v>
      </c>
      <c r="L6" s="1069">
        <v>8</v>
      </c>
      <c r="M6" s="250">
        <v>960</v>
      </c>
      <c r="N6" s="1069">
        <v>781</v>
      </c>
      <c r="O6" s="250">
        <v>2871</v>
      </c>
      <c r="P6" s="1069">
        <v>423</v>
      </c>
      <c r="Q6" s="424">
        <v>0</v>
      </c>
    </row>
    <row r="7" spans="2:17" ht="12.75" customHeight="1">
      <c r="B7" s="1529">
        <v>5</v>
      </c>
      <c r="C7" s="1530"/>
      <c r="D7" s="250">
        <v>68</v>
      </c>
      <c r="E7" s="250">
        <v>14011</v>
      </c>
      <c r="F7" s="250">
        <v>4</v>
      </c>
      <c r="G7" s="250">
        <v>1484</v>
      </c>
      <c r="H7" s="250">
        <v>25</v>
      </c>
      <c r="I7" s="250">
        <v>6303</v>
      </c>
      <c r="J7" s="250">
        <v>30</v>
      </c>
      <c r="K7" s="250">
        <v>5144</v>
      </c>
      <c r="L7" s="250">
        <v>9</v>
      </c>
      <c r="M7" s="250">
        <v>1080</v>
      </c>
      <c r="N7" s="250">
        <v>797</v>
      </c>
      <c r="O7" s="250">
        <v>2761</v>
      </c>
      <c r="P7" s="250">
        <v>428</v>
      </c>
      <c r="Q7" s="424">
        <v>0</v>
      </c>
    </row>
    <row r="8" spans="2:17" s="44" customFormat="1" ht="11.25">
      <c r="B8" s="1359">
        <v>6</v>
      </c>
      <c r="C8" s="1528"/>
      <c r="D8" s="254">
        <f aca="true" t="shared" si="0" ref="D8:Q8">SUM(D10:D11)</f>
        <v>69</v>
      </c>
      <c r="E8" s="254">
        <f t="shared" si="0"/>
        <v>14266</v>
      </c>
      <c r="F8" s="254">
        <f t="shared" si="0"/>
        <v>4</v>
      </c>
      <c r="G8" s="254">
        <f t="shared" si="0"/>
        <v>1484</v>
      </c>
      <c r="H8" s="254">
        <f t="shared" si="0"/>
        <v>25</v>
      </c>
      <c r="I8" s="254">
        <f t="shared" si="0"/>
        <v>6410</v>
      </c>
      <c r="J8" s="254">
        <f t="shared" si="0"/>
        <v>31</v>
      </c>
      <c r="K8" s="254">
        <f t="shared" si="0"/>
        <v>5261</v>
      </c>
      <c r="L8" s="254">
        <f t="shared" si="0"/>
        <v>9</v>
      </c>
      <c r="M8" s="254">
        <f t="shared" si="0"/>
        <v>1111</v>
      </c>
      <c r="N8" s="254">
        <f t="shared" si="0"/>
        <v>805</v>
      </c>
      <c r="O8" s="254">
        <f t="shared" si="0"/>
        <v>2650</v>
      </c>
      <c r="P8" s="254">
        <f t="shared" si="0"/>
        <v>429</v>
      </c>
      <c r="Q8" s="254">
        <f t="shared" si="0"/>
        <v>0</v>
      </c>
    </row>
    <row r="9" spans="2:17" s="44" customFormat="1" ht="11.25">
      <c r="B9" s="73"/>
      <c r="C9" s="74"/>
      <c r="D9" s="261"/>
      <c r="E9" s="261"/>
      <c r="F9" s="261"/>
      <c r="G9" s="261"/>
      <c r="H9" s="261"/>
      <c r="I9" s="261"/>
      <c r="J9" s="261"/>
      <c r="K9" s="261"/>
      <c r="L9" s="261"/>
      <c r="M9" s="261"/>
      <c r="N9" s="261"/>
      <c r="O9" s="261"/>
      <c r="P9" s="261"/>
      <c r="Q9" s="80"/>
    </row>
    <row r="10" spans="2:17" s="44" customFormat="1" ht="11.25">
      <c r="B10" s="1359" t="s">
        <v>823</v>
      </c>
      <c r="C10" s="1523"/>
      <c r="D10" s="254">
        <f aca="true" t="shared" si="1" ref="D10:Q10">D14+D15+D16+D20+D26+D27+D28+D31+D40+D41+D45+D50+D58</f>
        <v>55</v>
      </c>
      <c r="E10" s="254">
        <f t="shared" si="1"/>
        <v>12641</v>
      </c>
      <c r="F10" s="254">
        <f t="shared" si="1"/>
        <v>4</v>
      </c>
      <c r="G10" s="254">
        <f t="shared" si="1"/>
        <v>1484</v>
      </c>
      <c r="H10" s="254">
        <f t="shared" si="1"/>
        <v>14</v>
      </c>
      <c r="I10" s="254">
        <f t="shared" si="1"/>
        <v>5324</v>
      </c>
      <c r="J10" s="254">
        <f t="shared" si="1"/>
        <v>30</v>
      </c>
      <c r="K10" s="254">
        <f t="shared" si="1"/>
        <v>5162</v>
      </c>
      <c r="L10" s="254">
        <f t="shared" si="1"/>
        <v>7</v>
      </c>
      <c r="M10" s="254">
        <f t="shared" si="1"/>
        <v>671</v>
      </c>
      <c r="N10" s="254">
        <f t="shared" si="1"/>
        <v>635</v>
      </c>
      <c r="O10" s="254">
        <f t="shared" si="1"/>
        <v>2343</v>
      </c>
      <c r="P10" s="254">
        <f t="shared" si="1"/>
        <v>339</v>
      </c>
      <c r="Q10" s="254">
        <f t="shared" si="1"/>
        <v>0</v>
      </c>
    </row>
    <row r="11" spans="2:17" s="44" customFormat="1" ht="11.25">
      <c r="B11" s="1359" t="s">
        <v>1018</v>
      </c>
      <c r="C11" s="1523"/>
      <c r="D11" s="254">
        <f>D17+D18+D21+D22+D23+D24+D29+D32+D33+D34+D35+D36+D37+I38+D42+D43+D46+D47+D48+D51+D52+D53+D54+D55+D56+D59+D60+D61+D62+D63+D64</f>
        <v>14</v>
      </c>
      <c r="E11" s="254">
        <f>E17+E18+E21+E22+E23+E24+E29+E32+E33+E34+E35+E36+E37+J38+E42+E43+E46+E47+E48+E51+E52+E53+E54+E55+E56+E59+E60+E61+E62+E63+E64</f>
        <v>1625</v>
      </c>
      <c r="F11" s="254">
        <f>F17+F18+F21+F22+F23+F24+F29+F32+F33+F34+F35+F36+F37+K38+F42+F43+F46+F47+F48+F51+F52+F53+F54+F55+F56+F59+F60+F61+F62+F63+F64</f>
        <v>0</v>
      </c>
      <c r="G11" s="254">
        <f>G17+G18+G21+G22+G23+G24+G29+G32+G33+G34+G35+G36+G37+L38+G42+G43+G46+G47+G48+G51+G52+G53+G54+G55+G56+G59+G60+G61+G62+G63+G64</f>
        <v>0</v>
      </c>
      <c r="H11" s="254">
        <f>H17+H18+H21+H22+H23+H24+H29+H32+H33+H34+H35+H36+H37+M38+H42+H43+H46+H47+H48+H51+H52+H53+H54+H55+H56+H59+H60+H61+H62+H63+H64</f>
        <v>11</v>
      </c>
      <c r="I11" s="254">
        <v>1086</v>
      </c>
      <c r="J11" s="254">
        <f>J17+J18+J21+J22+J23+J24+J29+J32+J33+J34+J35+J36+J37+O38+J42+J43+J46+J47+J48+J51+J52+J53+J54+J55+J56+J59+J60+J61+J62+J63+J64</f>
        <v>1</v>
      </c>
      <c r="K11" s="254">
        <v>99</v>
      </c>
      <c r="L11" s="254">
        <f>L17+L18+L21+L22+L23+L24+L29+L32+L33+L34+L35+L36+L37+Q38+L42+L43+L46+L47+L48+L51+L52+L53+L54+L55+L56+L59+L60+L61+L62+L63+L64</f>
        <v>2</v>
      </c>
      <c r="M11" s="254">
        <f>M17+M18+M21+M22+M23+M24+M29+M32+M33+M34+M35+M36+M37+R38+M42+M43+M46+M47+M48+M51+M52+M53+M54+M55+M56+M59+M60+M61+M62+M63+M64</f>
        <v>440</v>
      </c>
      <c r="N11" s="254">
        <v>170</v>
      </c>
      <c r="O11" s="254">
        <f>O17+O18+O21+O22+O23+O24+O29+O32+O33+O34+O35+O36+O37+T38+O42+O43+O46+O47+O48+O51+O52+O53+O54+O55+O56+O59+O60+O61+O62+O63+O64</f>
        <v>307</v>
      </c>
      <c r="P11" s="254">
        <v>90</v>
      </c>
      <c r="Q11" s="254">
        <f>Q17+Q18+Q21+Q22+Q23+Q24+Q29+Q32+Q33+Q34+Q35+Q36+Q37+V38+Q42+Q43+Q46+Q47+Q48+Q51+Q52+Q53+Q54+Q55+Q56+Q59+Q60+Q61+Q62+Q63+Q64</f>
        <v>0</v>
      </c>
    </row>
    <row r="12" spans="2:17" ht="12.75" customHeight="1">
      <c r="B12" s="585"/>
      <c r="C12" s="59"/>
      <c r="D12" s="424"/>
      <c r="E12" s="424"/>
      <c r="F12" s="424"/>
      <c r="G12" s="424"/>
      <c r="H12" s="424"/>
      <c r="I12" s="424"/>
      <c r="J12" s="424"/>
      <c r="K12" s="424"/>
      <c r="L12" s="424"/>
      <c r="M12" s="424"/>
      <c r="N12" s="424"/>
      <c r="O12" s="424"/>
      <c r="P12" s="424"/>
      <c r="Q12" s="424"/>
    </row>
    <row r="13" spans="2:17" s="44" customFormat="1" ht="12.75" customHeight="1">
      <c r="B13" s="1359" t="s">
        <v>1407</v>
      </c>
      <c r="C13" s="1533"/>
      <c r="D13" s="76">
        <f aca="true" t="shared" si="2" ref="D13:M13">SUM(D14:D18)</f>
        <v>26</v>
      </c>
      <c r="E13" s="76">
        <f t="shared" si="2"/>
        <v>5753</v>
      </c>
      <c r="F13" s="76">
        <f t="shared" si="2"/>
        <v>2</v>
      </c>
      <c r="G13" s="76">
        <f t="shared" si="2"/>
        <v>1014</v>
      </c>
      <c r="H13" s="76">
        <f t="shared" si="2"/>
        <v>4</v>
      </c>
      <c r="I13" s="76">
        <f t="shared" si="2"/>
        <v>1394</v>
      </c>
      <c r="J13" s="76">
        <f t="shared" si="2"/>
        <v>16</v>
      </c>
      <c r="K13" s="76">
        <f t="shared" si="2"/>
        <v>2955</v>
      </c>
      <c r="L13" s="76">
        <f t="shared" si="2"/>
        <v>4</v>
      </c>
      <c r="M13" s="76">
        <f t="shared" si="2"/>
        <v>390</v>
      </c>
      <c r="N13" s="76">
        <v>361</v>
      </c>
      <c r="O13" s="76">
        <f>SUM(O14:O18)</f>
        <v>668</v>
      </c>
      <c r="P13" s="76">
        <f>SUM(P14:P18)</f>
        <v>164</v>
      </c>
      <c r="Q13" s="76">
        <f>SUM(Q14:Q18)</f>
        <v>0</v>
      </c>
    </row>
    <row r="14" spans="2:17" ht="12.75" customHeight="1">
      <c r="B14" s="381"/>
      <c r="C14" s="58" t="s">
        <v>746</v>
      </c>
      <c r="D14" s="424">
        <v>19</v>
      </c>
      <c r="E14" s="424">
        <v>4687</v>
      </c>
      <c r="F14" s="424">
        <v>2</v>
      </c>
      <c r="G14" s="424">
        <v>1014</v>
      </c>
      <c r="H14" s="424">
        <v>2</v>
      </c>
      <c r="I14" s="424">
        <v>1234</v>
      </c>
      <c r="J14" s="424">
        <v>11</v>
      </c>
      <c r="K14" s="424">
        <v>2049</v>
      </c>
      <c r="L14" s="424">
        <v>4</v>
      </c>
      <c r="M14" s="424">
        <v>390</v>
      </c>
      <c r="N14" s="424">
        <v>190</v>
      </c>
      <c r="O14" s="424">
        <v>396</v>
      </c>
      <c r="P14" s="424">
        <v>121</v>
      </c>
      <c r="Q14" s="424">
        <v>0</v>
      </c>
    </row>
    <row r="15" spans="2:17" ht="12.75" customHeight="1">
      <c r="B15" s="381"/>
      <c r="C15" s="58" t="s">
        <v>752</v>
      </c>
      <c r="D15" s="424">
        <v>3</v>
      </c>
      <c r="E15" s="424">
        <v>645</v>
      </c>
      <c r="F15" s="424">
        <v>0</v>
      </c>
      <c r="G15" s="424">
        <v>0</v>
      </c>
      <c r="H15" s="424">
        <v>1</v>
      </c>
      <c r="I15" s="424">
        <v>90</v>
      </c>
      <c r="J15" s="424">
        <v>2</v>
      </c>
      <c r="K15" s="424">
        <v>555</v>
      </c>
      <c r="L15" s="424">
        <v>0</v>
      </c>
      <c r="M15" s="424">
        <v>0</v>
      </c>
      <c r="N15" s="424">
        <v>23</v>
      </c>
      <c r="O15" s="424">
        <v>145</v>
      </c>
      <c r="P15" s="424">
        <v>11</v>
      </c>
      <c r="Q15" s="424">
        <v>0</v>
      </c>
    </row>
    <row r="16" spans="2:17" ht="12.75" customHeight="1">
      <c r="B16" s="381"/>
      <c r="C16" s="58" t="s">
        <v>755</v>
      </c>
      <c r="D16" s="424">
        <v>4</v>
      </c>
      <c r="E16" s="424">
        <v>421</v>
      </c>
      <c r="F16" s="424">
        <v>0</v>
      </c>
      <c r="G16" s="424">
        <v>0</v>
      </c>
      <c r="H16" s="424">
        <v>1</v>
      </c>
      <c r="I16" s="424">
        <v>70</v>
      </c>
      <c r="J16" s="424">
        <v>3</v>
      </c>
      <c r="K16" s="424">
        <v>351</v>
      </c>
      <c r="L16" s="424">
        <v>0</v>
      </c>
      <c r="M16" s="424">
        <v>0</v>
      </c>
      <c r="N16" s="424">
        <v>35</v>
      </c>
      <c r="O16" s="424">
        <v>120</v>
      </c>
      <c r="P16" s="424">
        <v>21</v>
      </c>
      <c r="Q16" s="424">
        <v>0</v>
      </c>
    </row>
    <row r="17" spans="2:17" ht="12.75" customHeight="1">
      <c r="B17" s="381"/>
      <c r="C17" s="58" t="s">
        <v>759</v>
      </c>
      <c r="D17" s="424">
        <v>0</v>
      </c>
      <c r="E17" s="424">
        <v>0</v>
      </c>
      <c r="F17" s="424">
        <v>0</v>
      </c>
      <c r="G17" s="424">
        <v>0</v>
      </c>
      <c r="H17" s="424">
        <v>0</v>
      </c>
      <c r="I17" s="424">
        <v>0</v>
      </c>
      <c r="J17" s="424">
        <v>0</v>
      </c>
      <c r="K17" s="424">
        <v>0</v>
      </c>
      <c r="L17" s="424">
        <v>0</v>
      </c>
      <c r="M17" s="424">
        <v>0</v>
      </c>
      <c r="N17" s="424">
        <v>9</v>
      </c>
      <c r="O17" s="424">
        <v>7</v>
      </c>
      <c r="P17" s="424">
        <v>6</v>
      </c>
      <c r="Q17" s="424">
        <v>0</v>
      </c>
    </row>
    <row r="18" spans="2:17" ht="12.75" customHeight="1">
      <c r="B18" s="381"/>
      <c r="C18" s="58" t="s">
        <v>760</v>
      </c>
      <c r="D18" s="424">
        <v>0</v>
      </c>
      <c r="E18" s="424">
        <v>0</v>
      </c>
      <c r="F18" s="424">
        <v>0</v>
      </c>
      <c r="G18" s="424">
        <v>0</v>
      </c>
      <c r="H18" s="424">
        <v>0</v>
      </c>
      <c r="I18" s="424">
        <v>0</v>
      </c>
      <c r="J18" s="424">
        <v>0</v>
      </c>
      <c r="K18" s="424">
        <v>0</v>
      </c>
      <c r="L18" s="424">
        <v>0</v>
      </c>
      <c r="M18" s="424">
        <v>0</v>
      </c>
      <c r="N18" s="424">
        <v>4</v>
      </c>
      <c r="O18" s="424">
        <v>0</v>
      </c>
      <c r="P18" s="424">
        <v>5</v>
      </c>
      <c r="Q18" s="424">
        <v>0</v>
      </c>
    </row>
    <row r="19" spans="2:17" s="44" customFormat="1" ht="12.75" customHeight="1">
      <c r="B19" s="1359" t="s">
        <v>1408</v>
      </c>
      <c r="C19" s="1533"/>
      <c r="D19" s="76">
        <f aca="true" t="shared" si="3" ref="D19:Q19">SUM(D20:D24)</f>
        <v>7</v>
      </c>
      <c r="E19" s="76">
        <f t="shared" si="3"/>
        <v>858</v>
      </c>
      <c r="F19" s="76">
        <f t="shared" si="3"/>
        <v>0</v>
      </c>
      <c r="G19" s="76">
        <f t="shared" si="3"/>
        <v>0</v>
      </c>
      <c r="H19" s="76">
        <f t="shared" si="3"/>
        <v>4</v>
      </c>
      <c r="I19" s="76">
        <f t="shared" si="3"/>
        <v>591</v>
      </c>
      <c r="J19" s="76">
        <f t="shared" si="3"/>
        <v>2</v>
      </c>
      <c r="K19" s="76">
        <f t="shared" si="3"/>
        <v>151</v>
      </c>
      <c r="L19" s="76">
        <f t="shared" si="3"/>
        <v>1</v>
      </c>
      <c r="M19" s="76">
        <f t="shared" si="3"/>
        <v>116</v>
      </c>
      <c r="N19" s="76">
        <f t="shared" si="3"/>
        <v>59</v>
      </c>
      <c r="O19" s="76">
        <f t="shared" si="3"/>
        <v>259</v>
      </c>
      <c r="P19" s="76">
        <f t="shared" si="3"/>
        <v>34</v>
      </c>
      <c r="Q19" s="76">
        <f t="shared" si="3"/>
        <v>0</v>
      </c>
    </row>
    <row r="20" spans="2:17" ht="12.75" customHeight="1">
      <c r="B20" s="381"/>
      <c r="C20" s="58" t="s">
        <v>751</v>
      </c>
      <c r="D20" s="424">
        <v>3</v>
      </c>
      <c r="E20" s="424">
        <v>311</v>
      </c>
      <c r="F20" s="424">
        <v>0</v>
      </c>
      <c r="G20" s="424">
        <v>0</v>
      </c>
      <c r="H20" s="424">
        <v>1</v>
      </c>
      <c r="I20" s="424">
        <v>160</v>
      </c>
      <c r="J20" s="424">
        <v>2</v>
      </c>
      <c r="K20" s="424">
        <v>151</v>
      </c>
      <c r="L20" s="424">
        <v>0</v>
      </c>
      <c r="M20" s="424">
        <v>0</v>
      </c>
      <c r="N20" s="424">
        <v>27</v>
      </c>
      <c r="O20" s="424">
        <v>176</v>
      </c>
      <c r="P20" s="424">
        <v>18</v>
      </c>
      <c r="Q20" s="424">
        <v>0</v>
      </c>
    </row>
    <row r="21" spans="2:17" ht="12.75" customHeight="1">
      <c r="B21" s="381"/>
      <c r="C21" s="58" t="s">
        <v>761</v>
      </c>
      <c r="D21" s="424">
        <v>2</v>
      </c>
      <c r="E21" s="424">
        <v>436</v>
      </c>
      <c r="F21" s="424">
        <v>0</v>
      </c>
      <c r="G21" s="424">
        <v>0</v>
      </c>
      <c r="H21" s="424">
        <v>1</v>
      </c>
      <c r="I21" s="424">
        <v>320</v>
      </c>
      <c r="J21" s="424">
        <v>0</v>
      </c>
      <c r="K21" s="424">
        <v>0</v>
      </c>
      <c r="L21" s="424">
        <v>1</v>
      </c>
      <c r="M21" s="424">
        <v>116</v>
      </c>
      <c r="N21" s="424">
        <v>14</v>
      </c>
      <c r="O21" s="424">
        <v>64</v>
      </c>
      <c r="P21" s="424">
        <v>7</v>
      </c>
      <c r="Q21" s="424">
        <v>0</v>
      </c>
    </row>
    <row r="22" spans="2:17" ht="12.75" customHeight="1">
      <c r="B22" s="381"/>
      <c r="C22" s="58" t="s">
        <v>762</v>
      </c>
      <c r="D22" s="424">
        <v>1</v>
      </c>
      <c r="E22" s="424">
        <v>51</v>
      </c>
      <c r="F22" s="424">
        <v>0</v>
      </c>
      <c r="G22" s="424">
        <v>0</v>
      </c>
      <c r="H22" s="424">
        <v>1</v>
      </c>
      <c r="I22" s="424">
        <v>51</v>
      </c>
      <c r="J22" s="424">
        <v>0</v>
      </c>
      <c r="K22" s="424">
        <v>0</v>
      </c>
      <c r="L22" s="424">
        <v>0</v>
      </c>
      <c r="M22" s="424">
        <v>0</v>
      </c>
      <c r="N22" s="424">
        <v>7</v>
      </c>
      <c r="O22" s="424">
        <v>0</v>
      </c>
      <c r="P22" s="424">
        <v>4</v>
      </c>
      <c r="Q22" s="424">
        <v>0</v>
      </c>
    </row>
    <row r="23" spans="2:17" ht="12.75" customHeight="1">
      <c r="B23" s="381"/>
      <c r="C23" s="58" t="s">
        <v>763</v>
      </c>
      <c r="D23" s="424">
        <v>1</v>
      </c>
      <c r="E23" s="424">
        <v>60</v>
      </c>
      <c r="F23" s="424">
        <v>0</v>
      </c>
      <c r="G23" s="424">
        <v>0</v>
      </c>
      <c r="H23" s="424">
        <v>1</v>
      </c>
      <c r="I23" s="424">
        <v>60</v>
      </c>
      <c r="J23" s="424">
        <v>0</v>
      </c>
      <c r="K23" s="424">
        <v>0</v>
      </c>
      <c r="L23" s="424">
        <v>0</v>
      </c>
      <c r="M23" s="424">
        <v>0</v>
      </c>
      <c r="N23" s="424">
        <v>7</v>
      </c>
      <c r="O23" s="424">
        <v>0</v>
      </c>
      <c r="P23" s="424">
        <v>2</v>
      </c>
      <c r="Q23" s="424">
        <v>0</v>
      </c>
    </row>
    <row r="24" spans="2:17" ht="12.75" customHeight="1">
      <c r="B24" s="381"/>
      <c r="C24" s="58" t="s">
        <v>764</v>
      </c>
      <c r="D24" s="424">
        <v>0</v>
      </c>
      <c r="E24" s="424">
        <v>0</v>
      </c>
      <c r="F24" s="424">
        <v>0</v>
      </c>
      <c r="G24" s="424">
        <v>0</v>
      </c>
      <c r="H24" s="424">
        <v>0</v>
      </c>
      <c r="I24" s="424">
        <v>0</v>
      </c>
      <c r="J24" s="424">
        <v>0</v>
      </c>
      <c r="K24" s="424">
        <v>0</v>
      </c>
      <c r="L24" s="424">
        <v>0</v>
      </c>
      <c r="M24" s="424">
        <v>0</v>
      </c>
      <c r="N24" s="424">
        <v>4</v>
      </c>
      <c r="O24" s="424">
        <v>19</v>
      </c>
      <c r="P24" s="424">
        <v>3</v>
      </c>
      <c r="Q24" s="424">
        <v>0</v>
      </c>
    </row>
    <row r="25" spans="2:17" s="44" customFormat="1" ht="12.75" customHeight="1">
      <c r="B25" s="1359" t="s">
        <v>1414</v>
      </c>
      <c r="C25" s="1533"/>
      <c r="D25" s="76">
        <f aca="true" t="shared" si="4" ref="D25:Q25">SUM(D26:D29)</f>
        <v>3</v>
      </c>
      <c r="E25" s="76">
        <f t="shared" si="4"/>
        <v>636</v>
      </c>
      <c r="F25" s="76">
        <f t="shared" si="4"/>
        <v>0</v>
      </c>
      <c r="G25" s="76">
        <f t="shared" si="4"/>
        <v>0</v>
      </c>
      <c r="H25" s="76">
        <f t="shared" si="4"/>
        <v>1</v>
      </c>
      <c r="I25" s="76">
        <f t="shared" si="4"/>
        <v>390</v>
      </c>
      <c r="J25" s="76">
        <f t="shared" si="4"/>
        <v>0</v>
      </c>
      <c r="K25" s="76">
        <f t="shared" si="4"/>
        <v>0</v>
      </c>
      <c r="L25" s="76">
        <f t="shared" si="4"/>
        <v>2</v>
      </c>
      <c r="M25" s="76">
        <f t="shared" si="4"/>
        <v>246</v>
      </c>
      <c r="N25" s="76">
        <f t="shared" si="4"/>
        <v>54</v>
      </c>
      <c r="O25" s="76">
        <f t="shared" si="4"/>
        <v>236</v>
      </c>
      <c r="P25" s="76">
        <f t="shared" si="4"/>
        <v>28</v>
      </c>
      <c r="Q25" s="76">
        <f t="shared" si="4"/>
        <v>0</v>
      </c>
    </row>
    <row r="26" spans="2:17" ht="12.75" customHeight="1">
      <c r="B26" s="381"/>
      <c r="C26" s="58" t="s">
        <v>753</v>
      </c>
      <c r="D26" s="424">
        <v>0</v>
      </c>
      <c r="E26" s="424">
        <v>0</v>
      </c>
      <c r="F26" s="424">
        <v>0</v>
      </c>
      <c r="G26" s="424">
        <v>0</v>
      </c>
      <c r="H26" s="424">
        <v>0</v>
      </c>
      <c r="I26" s="424">
        <v>0</v>
      </c>
      <c r="J26" s="424">
        <v>0</v>
      </c>
      <c r="K26" s="424">
        <v>0</v>
      </c>
      <c r="L26" s="424">
        <v>0</v>
      </c>
      <c r="M26" s="424">
        <v>0</v>
      </c>
      <c r="N26" s="424">
        <v>13</v>
      </c>
      <c r="O26" s="424">
        <v>25</v>
      </c>
      <c r="P26" s="424">
        <v>9</v>
      </c>
      <c r="Q26" s="424">
        <v>0</v>
      </c>
    </row>
    <row r="27" spans="2:17" ht="12.75" customHeight="1">
      <c r="B27" s="381"/>
      <c r="C27" s="58" t="s">
        <v>1019</v>
      </c>
      <c r="D27" s="424">
        <v>2</v>
      </c>
      <c r="E27" s="424">
        <v>516</v>
      </c>
      <c r="F27" s="424">
        <v>0</v>
      </c>
      <c r="G27" s="424">
        <v>0</v>
      </c>
      <c r="H27" s="424">
        <v>1</v>
      </c>
      <c r="I27" s="424">
        <v>390</v>
      </c>
      <c r="J27" s="424">
        <v>0</v>
      </c>
      <c r="K27" s="424">
        <v>0</v>
      </c>
      <c r="L27" s="424">
        <v>1</v>
      </c>
      <c r="M27" s="424">
        <v>126</v>
      </c>
      <c r="N27" s="424">
        <v>24</v>
      </c>
      <c r="O27" s="424">
        <v>110</v>
      </c>
      <c r="P27" s="424">
        <v>10</v>
      </c>
      <c r="Q27" s="424">
        <v>0</v>
      </c>
    </row>
    <row r="28" spans="2:17" ht="12.75" customHeight="1">
      <c r="B28" s="585"/>
      <c r="C28" s="58" t="s">
        <v>757</v>
      </c>
      <c r="D28" s="424">
        <v>1</v>
      </c>
      <c r="E28" s="424">
        <v>120</v>
      </c>
      <c r="F28" s="424">
        <v>0</v>
      </c>
      <c r="G28" s="424">
        <v>0</v>
      </c>
      <c r="H28" s="424">
        <v>0</v>
      </c>
      <c r="I28" s="424">
        <v>0</v>
      </c>
      <c r="J28" s="424">
        <v>0</v>
      </c>
      <c r="K28" s="424">
        <v>0</v>
      </c>
      <c r="L28" s="424">
        <v>1</v>
      </c>
      <c r="M28" s="424">
        <v>120</v>
      </c>
      <c r="N28" s="424">
        <v>11</v>
      </c>
      <c r="O28" s="424">
        <v>53</v>
      </c>
      <c r="P28" s="424">
        <v>7</v>
      </c>
      <c r="Q28" s="424">
        <v>0</v>
      </c>
    </row>
    <row r="29" spans="2:17" ht="12.75" customHeight="1">
      <c r="B29" s="381"/>
      <c r="C29" s="58" t="s">
        <v>765</v>
      </c>
      <c r="D29" s="424">
        <v>0</v>
      </c>
      <c r="E29" s="424">
        <v>0</v>
      </c>
      <c r="F29" s="424">
        <v>0</v>
      </c>
      <c r="G29" s="424">
        <v>0</v>
      </c>
      <c r="H29" s="424">
        <v>0</v>
      </c>
      <c r="I29" s="424">
        <v>0</v>
      </c>
      <c r="J29" s="424">
        <v>0</v>
      </c>
      <c r="K29" s="424">
        <v>0</v>
      </c>
      <c r="L29" s="424">
        <v>0</v>
      </c>
      <c r="M29" s="424">
        <v>0</v>
      </c>
      <c r="N29" s="424">
        <v>6</v>
      </c>
      <c r="O29" s="424">
        <v>48</v>
      </c>
      <c r="P29" s="424">
        <v>2</v>
      </c>
      <c r="Q29" s="424">
        <v>0</v>
      </c>
    </row>
    <row r="30" spans="2:17" s="44" customFormat="1" ht="12.75" customHeight="1">
      <c r="B30" s="1359" t="s">
        <v>1416</v>
      </c>
      <c r="C30" s="1533"/>
      <c r="D30" s="76">
        <f aca="true" t="shared" si="5" ref="D30:M30">SUM(D31:D38)</f>
        <v>6</v>
      </c>
      <c r="E30" s="76">
        <f t="shared" si="5"/>
        <v>931</v>
      </c>
      <c r="F30" s="76">
        <f t="shared" si="5"/>
        <v>0</v>
      </c>
      <c r="G30" s="76">
        <f t="shared" si="5"/>
        <v>0</v>
      </c>
      <c r="H30" s="76">
        <f t="shared" si="5"/>
        <v>4</v>
      </c>
      <c r="I30" s="76">
        <f t="shared" si="5"/>
        <v>688</v>
      </c>
      <c r="J30" s="76">
        <f t="shared" si="5"/>
        <v>1</v>
      </c>
      <c r="K30" s="76">
        <f t="shared" si="5"/>
        <v>208</v>
      </c>
      <c r="L30" s="76">
        <f t="shared" si="5"/>
        <v>1</v>
      </c>
      <c r="M30" s="76">
        <f t="shared" si="5"/>
        <v>35</v>
      </c>
      <c r="N30" s="76">
        <v>53</v>
      </c>
      <c r="O30" s="76">
        <f>SUM(O31:O38)</f>
        <v>294</v>
      </c>
      <c r="P30" s="76">
        <f>SUM(P31:P38)</f>
        <v>24</v>
      </c>
      <c r="Q30" s="76">
        <f>SUM(Q31:Q38)</f>
        <v>0</v>
      </c>
    </row>
    <row r="31" spans="2:17" ht="12.75" customHeight="1">
      <c r="B31" s="381"/>
      <c r="C31" s="58" t="s">
        <v>750</v>
      </c>
      <c r="D31" s="424">
        <v>3</v>
      </c>
      <c r="E31" s="424">
        <v>731</v>
      </c>
      <c r="F31" s="424">
        <v>0</v>
      </c>
      <c r="G31" s="424">
        <v>0</v>
      </c>
      <c r="H31" s="424">
        <v>1</v>
      </c>
      <c r="I31" s="424">
        <v>488</v>
      </c>
      <c r="J31" s="424">
        <v>1</v>
      </c>
      <c r="K31" s="424">
        <v>208</v>
      </c>
      <c r="L31" s="424">
        <v>1</v>
      </c>
      <c r="M31" s="424">
        <v>35</v>
      </c>
      <c r="N31" s="424">
        <v>31</v>
      </c>
      <c r="O31" s="424">
        <v>258</v>
      </c>
      <c r="P31" s="424">
        <v>16</v>
      </c>
      <c r="Q31" s="424">
        <v>0</v>
      </c>
    </row>
    <row r="32" spans="2:17" ht="12.75" customHeight="1">
      <c r="B32" s="381"/>
      <c r="C32" s="58" t="s">
        <v>766</v>
      </c>
      <c r="D32" s="424">
        <v>1</v>
      </c>
      <c r="E32" s="424">
        <v>50</v>
      </c>
      <c r="F32" s="424">
        <v>0</v>
      </c>
      <c r="G32" s="424">
        <v>0</v>
      </c>
      <c r="H32" s="424">
        <v>1</v>
      </c>
      <c r="I32" s="424">
        <v>50</v>
      </c>
      <c r="J32" s="424">
        <v>0</v>
      </c>
      <c r="K32" s="424">
        <v>0</v>
      </c>
      <c r="L32" s="424">
        <v>0</v>
      </c>
      <c r="M32" s="424">
        <v>0</v>
      </c>
      <c r="N32" s="424">
        <v>1</v>
      </c>
      <c r="O32" s="424">
        <v>0</v>
      </c>
      <c r="P32" s="424">
        <v>1</v>
      </c>
      <c r="Q32" s="424">
        <v>0</v>
      </c>
    </row>
    <row r="33" spans="2:17" ht="12.75" customHeight="1">
      <c r="B33" s="381"/>
      <c r="C33" s="58" t="s">
        <v>767</v>
      </c>
      <c r="D33" s="424">
        <v>1</v>
      </c>
      <c r="E33" s="424">
        <v>70</v>
      </c>
      <c r="F33" s="424">
        <v>0</v>
      </c>
      <c r="G33" s="424">
        <v>0</v>
      </c>
      <c r="H33" s="424">
        <v>1</v>
      </c>
      <c r="I33" s="424">
        <v>70</v>
      </c>
      <c r="J33" s="424">
        <v>0</v>
      </c>
      <c r="K33" s="424">
        <v>0</v>
      </c>
      <c r="L33" s="424">
        <v>0</v>
      </c>
      <c r="M33" s="424">
        <v>0</v>
      </c>
      <c r="N33" s="424">
        <v>4</v>
      </c>
      <c r="O33" s="424">
        <v>0</v>
      </c>
      <c r="P33" s="424">
        <v>2</v>
      </c>
      <c r="Q33" s="424">
        <v>0</v>
      </c>
    </row>
    <row r="34" spans="2:17" ht="12.75" customHeight="1">
      <c r="B34" s="381"/>
      <c r="C34" s="58" t="s">
        <v>768</v>
      </c>
      <c r="D34" s="424">
        <v>0</v>
      </c>
      <c r="E34" s="424">
        <v>0</v>
      </c>
      <c r="F34" s="424">
        <v>0</v>
      </c>
      <c r="G34" s="424">
        <v>0</v>
      </c>
      <c r="H34" s="424">
        <v>0</v>
      </c>
      <c r="I34" s="424">
        <v>0</v>
      </c>
      <c r="J34" s="424">
        <v>0</v>
      </c>
      <c r="K34" s="424">
        <v>0</v>
      </c>
      <c r="L34" s="424">
        <v>0</v>
      </c>
      <c r="M34" s="424">
        <v>0</v>
      </c>
      <c r="N34" s="424">
        <v>5</v>
      </c>
      <c r="O34" s="424">
        <v>0</v>
      </c>
      <c r="P34" s="424">
        <v>1</v>
      </c>
      <c r="Q34" s="424">
        <v>0</v>
      </c>
    </row>
    <row r="35" spans="2:17" ht="12.75" customHeight="1">
      <c r="B35" s="381"/>
      <c r="C35" s="58" t="s">
        <v>769</v>
      </c>
      <c r="D35" s="424">
        <v>1</v>
      </c>
      <c r="E35" s="424">
        <v>80</v>
      </c>
      <c r="F35" s="424">
        <v>0</v>
      </c>
      <c r="G35" s="424">
        <v>0</v>
      </c>
      <c r="H35" s="424">
        <v>1</v>
      </c>
      <c r="I35" s="424">
        <v>80</v>
      </c>
      <c r="J35" s="424">
        <v>0</v>
      </c>
      <c r="K35" s="424">
        <v>0</v>
      </c>
      <c r="L35" s="424">
        <v>0</v>
      </c>
      <c r="M35" s="424">
        <v>0</v>
      </c>
      <c r="N35" s="424">
        <v>5</v>
      </c>
      <c r="O35" s="424">
        <v>24</v>
      </c>
      <c r="P35" s="424">
        <v>3</v>
      </c>
      <c r="Q35" s="424">
        <v>0</v>
      </c>
    </row>
    <row r="36" spans="2:17" ht="12.75" customHeight="1">
      <c r="B36" s="381"/>
      <c r="C36" s="58" t="s">
        <v>770</v>
      </c>
      <c r="D36" s="424">
        <v>0</v>
      </c>
      <c r="E36" s="424">
        <v>0</v>
      </c>
      <c r="F36" s="424">
        <v>0</v>
      </c>
      <c r="G36" s="424">
        <v>0</v>
      </c>
      <c r="H36" s="424">
        <v>0</v>
      </c>
      <c r="I36" s="424">
        <v>0</v>
      </c>
      <c r="J36" s="424">
        <v>0</v>
      </c>
      <c r="K36" s="424">
        <v>0</v>
      </c>
      <c r="L36" s="424">
        <v>0</v>
      </c>
      <c r="M36" s="424">
        <v>0</v>
      </c>
      <c r="N36" s="424">
        <v>3</v>
      </c>
      <c r="O36" s="424">
        <v>0</v>
      </c>
      <c r="P36" s="424">
        <v>0</v>
      </c>
      <c r="Q36" s="424">
        <v>0</v>
      </c>
    </row>
    <row r="37" spans="2:17" ht="12.75" customHeight="1">
      <c r="B37" s="585"/>
      <c r="C37" s="58" t="s">
        <v>771</v>
      </c>
      <c r="D37" s="424">
        <v>0</v>
      </c>
      <c r="E37" s="424">
        <v>0</v>
      </c>
      <c r="F37" s="424">
        <v>0</v>
      </c>
      <c r="G37" s="424">
        <v>0</v>
      </c>
      <c r="H37" s="424">
        <v>0</v>
      </c>
      <c r="I37" s="424">
        <v>0</v>
      </c>
      <c r="J37" s="424">
        <v>0</v>
      </c>
      <c r="K37" s="424">
        <v>0</v>
      </c>
      <c r="L37" s="424">
        <v>0</v>
      </c>
      <c r="M37" s="424">
        <v>0</v>
      </c>
      <c r="N37" s="424">
        <v>1</v>
      </c>
      <c r="O37" s="424">
        <v>12</v>
      </c>
      <c r="P37" s="424">
        <v>0</v>
      </c>
      <c r="Q37" s="424">
        <v>0</v>
      </c>
    </row>
    <row r="38" spans="2:17" ht="12.75" customHeight="1">
      <c r="B38" s="381"/>
      <c r="C38" s="58" t="s">
        <v>772</v>
      </c>
      <c r="D38" s="424">
        <v>0</v>
      </c>
      <c r="E38" s="424">
        <v>0</v>
      </c>
      <c r="F38" s="424">
        <v>0</v>
      </c>
      <c r="G38" s="424">
        <v>0</v>
      </c>
      <c r="H38" s="424">
        <v>0</v>
      </c>
      <c r="I38" s="424">
        <v>0</v>
      </c>
      <c r="J38" s="424">
        <v>0</v>
      </c>
      <c r="K38" s="424">
        <v>0</v>
      </c>
      <c r="L38" s="424">
        <v>0</v>
      </c>
      <c r="M38" s="424">
        <v>0</v>
      </c>
      <c r="N38" s="424">
        <v>5</v>
      </c>
      <c r="O38" s="424">
        <v>0</v>
      </c>
      <c r="P38" s="424">
        <v>1</v>
      </c>
      <c r="Q38" s="424">
        <v>0</v>
      </c>
    </row>
    <row r="39" spans="2:17" s="44" customFormat="1" ht="12.75" customHeight="1">
      <c r="B39" s="1359" t="s">
        <v>1417</v>
      </c>
      <c r="C39" s="1533"/>
      <c r="D39" s="76">
        <f aca="true" t="shared" si="6" ref="D39:Q39">SUM(D40:D43)</f>
        <v>8</v>
      </c>
      <c r="E39" s="76">
        <f t="shared" si="6"/>
        <v>1925</v>
      </c>
      <c r="F39" s="76">
        <f t="shared" si="6"/>
        <v>1</v>
      </c>
      <c r="G39" s="76">
        <f t="shared" si="6"/>
        <v>320</v>
      </c>
      <c r="H39" s="76">
        <f t="shared" si="6"/>
        <v>4</v>
      </c>
      <c r="I39" s="76">
        <f t="shared" si="6"/>
        <v>965</v>
      </c>
      <c r="J39" s="76">
        <f t="shared" si="6"/>
        <v>3</v>
      </c>
      <c r="K39" s="76">
        <f t="shared" si="6"/>
        <v>640</v>
      </c>
      <c r="L39" s="76">
        <f t="shared" si="6"/>
        <v>0</v>
      </c>
      <c r="M39" s="76">
        <f t="shared" si="6"/>
        <v>0</v>
      </c>
      <c r="N39" s="76">
        <f t="shared" si="6"/>
        <v>107</v>
      </c>
      <c r="O39" s="76">
        <f t="shared" si="6"/>
        <v>331</v>
      </c>
      <c r="P39" s="76">
        <f t="shared" si="6"/>
        <v>57</v>
      </c>
      <c r="Q39" s="76">
        <f t="shared" si="6"/>
        <v>0</v>
      </c>
    </row>
    <row r="40" spans="2:17" ht="12.75" customHeight="1">
      <c r="B40" s="381"/>
      <c r="C40" s="58" t="s">
        <v>747</v>
      </c>
      <c r="D40" s="424">
        <v>4</v>
      </c>
      <c r="E40" s="424">
        <v>1287</v>
      </c>
      <c r="F40" s="424">
        <v>1</v>
      </c>
      <c r="G40" s="424">
        <v>320</v>
      </c>
      <c r="H40" s="424">
        <v>1</v>
      </c>
      <c r="I40" s="424">
        <v>495</v>
      </c>
      <c r="J40" s="424">
        <v>2</v>
      </c>
      <c r="K40" s="424">
        <v>472</v>
      </c>
      <c r="L40" s="424">
        <v>0</v>
      </c>
      <c r="M40" s="424">
        <v>0</v>
      </c>
      <c r="N40" s="424">
        <v>63</v>
      </c>
      <c r="O40" s="424">
        <v>191</v>
      </c>
      <c r="P40" s="424">
        <v>30</v>
      </c>
      <c r="Q40" s="424">
        <v>0</v>
      </c>
    </row>
    <row r="41" spans="2:17" ht="12.75" customHeight="1">
      <c r="B41" s="381"/>
      <c r="C41" s="58" t="s">
        <v>758</v>
      </c>
      <c r="D41" s="424">
        <v>2</v>
      </c>
      <c r="E41" s="424">
        <v>419</v>
      </c>
      <c r="F41" s="424">
        <v>0</v>
      </c>
      <c r="G41" s="424">
        <v>0</v>
      </c>
      <c r="H41" s="424">
        <v>1</v>
      </c>
      <c r="I41" s="424">
        <v>251</v>
      </c>
      <c r="J41" s="424">
        <v>1</v>
      </c>
      <c r="K41" s="424">
        <v>168</v>
      </c>
      <c r="L41" s="424">
        <v>0</v>
      </c>
      <c r="M41" s="424">
        <v>0</v>
      </c>
      <c r="N41" s="424">
        <v>28</v>
      </c>
      <c r="O41" s="424">
        <v>127</v>
      </c>
      <c r="P41" s="424">
        <v>14</v>
      </c>
      <c r="Q41" s="424">
        <v>0</v>
      </c>
    </row>
    <row r="42" spans="2:17" ht="12.75" customHeight="1">
      <c r="B42" s="381"/>
      <c r="C42" s="58" t="s">
        <v>773</v>
      </c>
      <c r="D42" s="424">
        <v>1</v>
      </c>
      <c r="E42" s="424">
        <v>121</v>
      </c>
      <c r="F42" s="424">
        <v>0</v>
      </c>
      <c r="G42" s="424">
        <v>0</v>
      </c>
      <c r="H42" s="424">
        <v>1</v>
      </c>
      <c r="I42" s="424">
        <v>121</v>
      </c>
      <c r="J42" s="424">
        <v>0</v>
      </c>
      <c r="K42" s="424">
        <v>0</v>
      </c>
      <c r="L42" s="424">
        <v>0</v>
      </c>
      <c r="M42" s="424">
        <v>0</v>
      </c>
      <c r="N42" s="424">
        <v>9</v>
      </c>
      <c r="O42" s="424">
        <v>13</v>
      </c>
      <c r="P42" s="424">
        <v>7</v>
      </c>
      <c r="Q42" s="424">
        <v>0</v>
      </c>
    </row>
    <row r="43" spans="2:17" ht="12.75" customHeight="1">
      <c r="B43" s="381"/>
      <c r="C43" s="58" t="s">
        <v>774</v>
      </c>
      <c r="D43" s="424">
        <v>1</v>
      </c>
      <c r="E43" s="424">
        <v>98</v>
      </c>
      <c r="F43" s="424">
        <v>0</v>
      </c>
      <c r="G43" s="424">
        <v>0</v>
      </c>
      <c r="H43" s="424">
        <v>1</v>
      </c>
      <c r="I43" s="424">
        <v>98</v>
      </c>
      <c r="J43" s="424">
        <v>0</v>
      </c>
      <c r="K43" s="424">
        <v>0</v>
      </c>
      <c r="L43" s="424">
        <v>0</v>
      </c>
      <c r="M43" s="424">
        <v>0</v>
      </c>
      <c r="N43" s="424">
        <v>7</v>
      </c>
      <c r="O43" s="424">
        <v>0</v>
      </c>
      <c r="P43" s="424">
        <v>6</v>
      </c>
      <c r="Q43" s="424">
        <v>0</v>
      </c>
    </row>
    <row r="44" spans="2:17" s="44" customFormat="1" ht="12.75" customHeight="1">
      <c r="B44" s="1359" t="s">
        <v>1418</v>
      </c>
      <c r="C44" s="1533"/>
      <c r="D44" s="76">
        <f aca="true" t="shared" si="7" ref="D44:Q44">SUM(D45:D48)</f>
        <v>3</v>
      </c>
      <c r="E44" s="76">
        <f t="shared" si="7"/>
        <v>629</v>
      </c>
      <c r="F44" s="76">
        <f t="shared" si="7"/>
        <v>0</v>
      </c>
      <c r="G44" s="76">
        <f t="shared" si="7"/>
        <v>0</v>
      </c>
      <c r="H44" s="76">
        <f t="shared" si="7"/>
        <v>3</v>
      </c>
      <c r="I44" s="76">
        <f t="shared" si="7"/>
        <v>629</v>
      </c>
      <c r="J44" s="76">
        <f t="shared" si="7"/>
        <v>0</v>
      </c>
      <c r="K44" s="76">
        <f t="shared" si="7"/>
        <v>0</v>
      </c>
      <c r="L44" s="76">
        <f t="shared" si="7"/>
        <v>0</v>
      </c>
      <c r="M44" s="76">
        <f t="shared" si="7"/>
        <v>0</v>
      </c>
      <c r="N44" s="76">
        <f t="shared" si="7"/>
        <v>40</v>
      </c>
      <c r="O44" s="76">
        <f t="shared" si="7"/>
        <v>65</v>
      </c>
      <c r="P44" s="76">
        <f t="shared" si="7"/>
        <v>21</v>
      </c>
      <c r="Q44" s="76">
        <f t="shared" si="7"/>
        <v>0</v>
      </c>
    </row>
    <row r="45" spans="2:17" ht="13.5" customHeight="1">
      <c r="B45" s="381"/>
      <c r="C45" s="58" t="s">
        <v>754</v>
      </c>
      <c r="D45" s="424">
        <v>1</v>
      </c>
      <c r="E45" s="424">
        <v>483</v>
      </c>
      <c r="F45" s="424">
        <v>0</v>
      </c>
      <c r="G45" s="424">
        <v>0</v>
      </c>
      <c r="H45" s="424">
        <v>1</v>
      </c>
      <c r="I45" s="424">
        <v>483</v>
      </c>
      <c r="J45" s="424">
        <v>0</v>
      </c>
      <c r="K45" s="424">
        <v>0</v>
      </c>
      <c r="L45" s="424">
        <v>0</v>
      </c>
      <c r="M45" s="424">
        <v>0</v>
      </c>
      <c r="N45" s="424">
        <v>24</v>
      </c>
      <c r="O45" s="424">
        <v>65</v>
      </c>
      <c r="P45" s="424">
        <v>11</v>
      </c>
      <c r="Q45" s="424">
        <v>0</v>
      </c>
    </row>
    <row r="46" spans="2:17" ht="12.75" customHeight="1">
      <c r="B46" s="585"/>
      <c r="C46" s="58" t="s">
        <v>775</v>
      </c>
      <c r="D46" s="424">
        <v>1</v>
      </c>
      <c r="E46" s="424">
        <v>70</v>
      </c>
      <c r="F46" s="424">
        <v>0</v>
      </c>
      <c r="G46" s="424">
        <v>0</v>
      </c>
      <c r="H46" s="424">
        <v>1</v>
      </c>
      <c r="I46" s="424">
        <v>70</v>
      </c>
      <c r="J46" s="424">
        <v>0</v>
      </c>
      <c r="K46" s="424">
        <v>0</v>
      </c>
      <c r="L46" s="424">
        <v>0</v>
      </c>
      <c r="M46" s="424">
        <v>0</v>
      </c>
      <c r="N46" s="424">
        <v>4</v>
      </c>
      <c r="O46" s="424">
        <v>0</v>
      </c>
      <c r="P46" s="424">
        <v>3</v>
      </c>
      <c r="Q46" s="424">
        <v>0</v>
      </c>
    </row>
    <row r="47" spans="2:17" ht="12.75" customHeight="1">
      <c r="B47" s="381"/>
      <c r="C47" s="58" t="s">
        <v>776</v>
      </c>
      <c r="D47" s="424">
        <v>1</v>
      </c>
      <c r="E47" s="424">
        <v>76</v>
      </c>
      <c r="F47" s="424">
        <v>0</v>
      </c>
      <c r="G47" s="424">
        <v>0</v>
      </c>
      <c r="H47" s="424">
        <v>1</v>
      </c>
      <c r="I47" s="424">
        <v>76</v>
      </c>
      <c r="J47" s="424">
        <v>0</v>
      </c>
      <c r="K47" s="424">
        <v>0</v>
      </c>
      <c r="L47" s="424">
        <v>0</v>
      </c>
      <c r="M47" s="424">
        <v>0</v>
      </c>
      <c r="N47" s="424">
        <v>7</v>
      </c>
      <c r="O47" s="424">
        <v>0</v>
      </c>
      <c r="P47" s="424">
        <v>4</v>
      </c>
      <c r="Q47" s="424">
        <v>0</v>
      </c>
    </row>
    <row r="48" spans="2:17" ht="12.75" customHeight="1">
      <c r="B48" s="381"/>
      <c r="C48" s="58" t="s">
        <v>777</v>
      </c>
      <c r="D48" s="424">
        <v>0</v>
      </c>
      <c r="E48" s="424">
        <v>0</v>
      </c>
      <c r="F48" s="424">
        <v>0</v>
      </c>
      <c r="G48" s="424">
        <v>0</v>
      </c>
      <c r="H48" s="424">
        <v>0</v>
      </c>
      <c r="I48" s="424">
        <v>0</v>
      </c>
      <c r="J48" s="424">
        <v>0</v>
      </c>
      <c r="K48" s="424">
        <v>0</v>
      </c>
      <c r="L48" s="424">
        <v>0</v>
      </c>
      <c r="M48" s="424">
        <v>0</v>
      </c>
      <c r="N48" s="424">
        <v>5</v>
      </c>
      <c r="O48" s="424">
        <v>0</v>
      </c>
      <c r="P48" s="424">
        <v>3</v>
      </c>
      <c r="Q48" s="424">
        <v>0</v>
      </c>
    </row>
    <row r="49" spans="2:17" s="44" customFormat="1" ht="12.75" customHeight="1">
      <c r="B49" s="1359" t="s">
        <v>1020</v>
      </c>
      <c r="C49" s="1533"/>
      <c r="D49" s="76">
        <f aca="true" t="shared" si="8" ref="D49:Q49">SUM(D50:D56)</f>
        <v>8</v>
      </c>
      <c r="E49" s="76">
        <f t="shared" si="8"/>
        <v>1713</v>
      </c>
      <c r="F49" s="76">
        <f t="shared" si="8"/>
        <v>1</v>
      </c>
      <c r="G49" s="76">
        <f t="shared" si="8"/>
        <v>150</v>
      </c>
      <c r="H49" s="76">
        <f t="shared" si="8"/>
        <v>2</v>
      </c>
      <c r="I49" s="76">
        <f t="shared" si="8"/>
        <v>924</v>
      </c>
      <c r="J49" s="76">
        <f t="shared" si="8"/>
        <v>5</v>
      </c>
      <c r="K49" s="76">
        <f t="shared" si="8"/>
        <v>639</v>
      </c>
      <c r="L49" s="76">
        <f t="shared" si="8"/>
        <v>0</v>
      </c>
      <c r="M49" s="76">
        <f t="shared" si="8"/>
        <v>0</v>
      </c>
      <c r="N49" s="76">
        <f t="shared" si="8"/>
        <v>115</v>
      </c>
      <c r="O49" s="76">
        <f t="shared" si="8"/>
        <v>251</v>
      </c>
      <c r="P49" s="76">
        <f t="shared" si="8"/>
        <v>43</v>
      </c>
      <c r="Q49" s="76">
        <f t="shared" si="8"/>
        <v>0</v>
      </c>
    </row>
    <row r="50" spans="2:17" ht="12.75" customHeight="1">
      <c r="B50" s="381"/>
      <c r="C50" s="58" t="s">
        <v>748</v>
      </c>
      <c r="D50" s="424">
        <v>8</v>
      </c>
      <c r="E50" s="424">
        <v>1713</v>
      </c>
      <c r="F50" s="424">
        <v>1</v>
      </c>
      <c r="G50" s="424">
        <v>150</v>
      </c>
      <c r="H50" s="424">
        <v>2</v>
      </c>
      <c r="I50" s="424">
        <v>924</v>
      </c>
      <c r="J50" s="424">
        <v>5</v>
      </c>
      <c r="K50" s="424">
        <v>639</v>
      </c>
      <c r="L50" s="424">
        <v>0</v>
      </c>
      <c r="M50" s="424">
        <v>0</v>
      </c>
      <c r="N50" s="424">
        <v>83</v>
      </c>
      <c r="O50" s="424">
        <v>232</v>
      </c>
      <c r="P50" s="424">
        <v>33</v>
      </c>
      <c r="Q50" s="424">
        <v>0</v>
      </c>
    </row>
    <row r="51" spans="2:17" ht="12.75" customHeight="1">
      <c r="B51" s="381"/>
      <c r="C51" s="58" t="s">
        <v>779</v>
      </c>
      <c r="D51" s="424">
        <v>0</v>
      </c>
      <c r="E51" s="424">
        <v>0</v>
      </c>
      <c r="F51" s="424">
        <v>0</v>
      </c>
      <c r="G51" s="424">
        <v>0</v>
      </c>
      <c r="H51" s="424">
        <v>0</v>
      </c>
      <c r="I51" s="424">
        <v>0</v>
      </c>
      <c r="J51" s="424">
        <v>0</v>
      </c>
      <c r="K51" s="424">
        <v>0</v>
      </c>
      <c r="L51" s="424">
        <v>0</v>
      </c>
      <c r="M51" s="424">
        <v>0</v>
      </c>
      <c r="N51" s="424">
        <v>4</v>
      </c>
      <c r="O51" s="424">
        <v>0</v>
      </c>
      <c r="P51" s="424">
        <v>3</v>
      </c>
      <c r="Q51" s="424">
        <v>0</v>
      </c>
    </row>
    <row r="52" spans="2:17" ht="12.75" customHeight="1">
      <c r="B52" s="381"/>
      <c r="C52" s="58" t="s">
        <v>780</v>
      </c>
      <c r="D52" s="424">
        <v>0</v>
      </c>
      <c r="E52" s="424">
        <v>0</v>
      </c>
      <c r="F52" s="424">
        <v>0</v>
      </c>
      <c r="G52" s="424">
        <v>0</v>
      </c>
      <c r="H52" s="424">
        <v>0</v>
      </c>
      <c r="I52" s="424">
        <v>0</v>
      </c>
      <c r="J52" s="424">
        <v>0</v>
      </c>
      <c r="K52" s="424">
        <v>0</v>
      </c>
      <c r="L52" s="424">
        <v>0</v>
      </c>
      <c r="M52" s="424">
        <v>0</v>
      </c>
      <c r="N52" s="424">
        <v>4</v>
      </c>
      <c r="O52" s="424">
        <v>0</v>
      </c>
      <c r="P52" s="424">
        <v>2</v>
      </c>
      <c r="Q52" s="424">
        <v>0</v>
      </c>
    </row>
    <row r="53" spans="2:17" ht="12.75" customHeight="1">
      <c r="B53" s="381"/>
      <c r="C53" s="58" t="s">
        <v>781</v>
      </c>
      <c r="D53" s="424">
        <v>0</v>
      </c>
      <c r="E53" s="424">
        <v>0</v>
      </c>
      <c r="F53" s="424">
        <v>0</v>
      </c>
      <c r="G53" s="424">
        <v>0</v>
      </c>
      <c r="H53" s="424">
        <v>0</v>
      </c>
      <c r="I53" s="424">
        <v>0</v>
      </c>
      <c r="J53" s="424">
        <v>0</v>
      </c>
      <c r="K53" s="424">
        <v>0</v>
      </c>
      <c r="L53" s="424">
        <v>0</v>
      </c>
      <c r="M53" s="424">
        <v>0</v>
      </c>
      <c r="N53" s="424">
        <v>7</v>
      </c>
      <c r="O53" s="424">
        <v>0</v>
      </c>
      <c r="P53" s="424">
        <v>1</v>
      </c>
      <c r="Q53" s="424">
        <v>0</v>
      </c>
    </row>
    <row r="54" spans="2:17" ht="12.75" customHeight="1">
      <c r="B54" s="381"/>
      <c r="C54" s="58" t="s">
        <v>782</v>
      </c>
      <c r="D54" s="424">
        <v>0</v>
      </c>
      <c r="E54" s="424">
        <v>0</v>
      </c>
      <c r="F54" s="424">
        <v>0</v>
      </c>
      <c r="G54" s="424">
        <v>0</v>
      </c>
      <c r="H54" s="424">
        <v>0</v>
      </c>
      <c r="I54" s="424">
        <v>0</v>
      </c>
      <c r="J54" s="424">
        <v>0</v>
      </c>
      <c r="K54" s="424">
        <v>0</v>
      </c>
      <c r="L54" s="424">
        <v>0</v>
      </c>
      <c r="M54" s="424">
        <v>0</v>
      </c>
      <c r="N54" s="424">
        <v>3</v>
      </c>
      <c r="O54" s="424">
        <v>0</v>
      </c>
      <c r="P54" s="424">
        <v>1</v>
      </c>
      <c r="Q54" s="424">
        <v>0</v>
      </c>
    </row>
    <row r="55" spans="2:17" ht="12.75" customHeight="1">
      <c r="B55" s="381"/>
      <c r="C55" s="58" t="s">
        <v>783</v>
      </c>
      <c r="D55" s="424">
        <v>0</v>
      </c>
      <c r="E55" s="424">
        <v>0</v>
      </c>
      <c r="F55" s="424">
        <v>0</v>
      </c>
      <c r="G55" s="424">
        <v>0</v>
      </c>
      <c r="H55" s="424">
        <v>0</v>
      </c>
      <c r="I55" s="424">
        <v>0</v>
      </c>
      <c r="J55" s="424">
        <v>0</v>
      </c>
      <c r="K55" s="424">
        <v>0</v>
      </c>
      <c r="L55" s="424">
        <v>0</v>
      </c>
      <c r="M55" s="424">
        <v>0</v>
      </c>
      <c r="N55" s="424">
        <v>5</v>
      </c>
      <c r="O55" s="424">
        <v>0</v>
      </c>
      <c r="P55" s="424">
        <v>1</v>
      </c>
      <c r="Q55" s="424">
        <v>0</v>
      </c>
    </row>
    <row r="56" spans="2:17" ht="12.75" customHeight="1">
      <c r="B56" s="381"/>
      <c r="C56" s="58" t="s">
        <v>784</v>
      </c>
      <c r="D56" s="424">
        <v>0</v>
      </c>
      <c r="E56" s="424">
        <v>0</v>
      </c>
      <c r="F56" s="424">
        <v>0</v>
      </c>
      <c r="G56" s="424">
        <v>0</v>
      </c>
      <c r="H56" s="424">
        <v>0</v>
      </c>
      <c r="I56" s="424">
        <v>0</v>
      </c>
      <c r="J56" s="424">
        <v>0</v>
      </c>
      <c r="K56" s="424">
        <v>0</v>
      </c>
      <c r="L56" s="424">
        <v>0</v>
      </c>
      <c r="M56" s="424">
        <v>0</v>
      </c>
      <c r="N56" s="424">
        <v>9</v>
      </c>
      <c r="O56" s="424">
        <v>19</v>
      </c>
      <c r="P56" s="424">
        <v>2</v>
      </c>
      <c r="Q56" s="424">
        <v>0</v>
      </c>
    </row>
    <row r="57" spans="2:17" s="44" customFormat="1" ht="12.75" customHeight="1">
      <c r="B57" s="1359" t="s">
        <v>1420</v>
      </c>
      <c r="C57" s="1533"/>
      <c r="D57" s="76">
        <f aca="true" t="shared" si="9" ref="D57:Q57">SUM(D58:D64)</f>
        <v>8</v>
      </c>
      <c r="E57" s="76">
        <f t="shared" si="9"/>
        <v>1821</v>
      </c>
      <c r="F57" s="76">
        <f t="shared" si="9"/>
        <v>0</v>
      </c>
      <c r="G57" s="76">
        <f t="shared" si="9"/>
        <v>0</v>
      </c>
      <c r="H57" s="76">
        <f t="shared" si="9"/>
        <v>3</v>
      </c>
      <c r="I57" s="76">
        <f t="shared" si="9"/>
        <v>829</v>
      </c>
      <c r="J57" s="76">
        <f t="shared" si="9"/>
        <v>4</v>
      </c>
      <c r="K57" s="76">
        <f t="shared" si="9"/>
        <v>668</v>
      </c>
      <c r="L57" s="76">
        <f t="shared" si="9"/>
        <v>1</v>
      </c>
      <c r="M57" s="76">
        <f t="shared" si="9"/>
        <v>324</v>
      </c>
      <c r="N57" s="76">
        <f t="shared" si="9"/>
        <v>116</v>
      </c>
      <c r="O57" s="76">
        <f t="shared" si="9"/>
        <v>546</v>
      </c>
      <c r="P57" s="76">
        <f t="shared" si="9"/>
        <v>58</v>
      </c>
      <c r="Q57" s="76">
        <f t="shared" si="9"/>
        <v>0</v>
      </c>
    </row>
    <row r="58" spans="2:17" ht="12.75" customHeight="1">
      <c r="B58" s="381"/>
      <c r="C58" s="58" t="s">
        <v>749</v>
      </c>
      <c r="D58" s="424">
        <v>5</v>
      </c>
      <c r="E58" s="424">
        <v>1308</v>
      </c>
      <c r="F58" s="424">
        <v>0</v>
      </c>
      <c r="G58" s="424">
        <v>0</v>
      </c>
      <c r="H58" s="424">
        <v>2</v>
      </c>
      <c r="I58" s="424">
        <v>739</v>
      </c>
      <c r="J58" s="424">
        <v>3</v>
      </c>
      <c r="K58" s="424">
        <v>569</v>
      </c>
      <c r="L58" s="424">
        <v>0</v>
      </c>
      <c r="M58" s="424">
        <v>0</v>
      </c>
      <c r="N58" s="424">
        <v>83</v>
      </c>
      <c r="O58" s="424">
        <v>445</v>
      </c>
      <c r="P58" s="424">
        <v>38</v>
      </c>
      <c r="Q58" s="424">
        <v>0</v>
      </c>
    </row>
    <row r="59" spans="2:17" ht="12.75" customHeight="1">
      <c r="B59" s="381"/>
      <c r="C59" s="58" t="s">
        <v>795</v>
      </c>
      <c r="D59" s="424">
        <v>0</v>
      </c>
      <c r="E59" s="424">
        <v>0</v>
      </c>
      <c r="F59" s="424">
        <v>0</v>
      </c>
      <c r="G59" s="424">
        <v>0</v>
      </c>
      <c r="H59" s="424">
        <v>0</v>
      </c>
      <c r="I59" s="424">
        <v>0</v>
      </c>
      <c r="J59" s="424">
        <v>0</v>
      </c>
      <c r="K59" s="424">
        <v>0</v>
      </c>
      <c r="L59" s="424">
        <v>0</v>
      </c>
      <c r="M59" s="424">
        <v>0</v>
      </c>
      <c r="N59" s="424">
        <v>6</v>
      </c>
      <c r="O59" s="424">
        <v>0</v>
      </c>
      <c r="P59" s="424">
        <v>3</v>
      </c>
      <c r="Q59" s="424">
        <v>0</v>
      </c>
    </row>
    <row r="60" spans="2:17" ht="12.75" customHeight="1">
      <c r="B60" s="381"/>
      <c r="C60" s="58" t="s">
        <v>778</v>
      </c>
      <c r="D60" s="424">
        <v>1</v>
      </c>
      <c r="E60" s="424">
        <v>324</v>
      </c>
      <c r="F60" s="424">
        <v>0</v>
      </c>
      <c r="G60" s="424">
        <v>0</v>
      </c>
      <c r="H60" s="424">
        <v>0</v>
      </c>
      <c r="I60" s="424">
        <v>0</v>
      </c>
      <c r="J60" s="424">
        <v>0</v>
      </c>
      <c r="K60" s="424">
        <v>0</v>
      </c>
      <c r="L60" s="424">
        <v>1</v>
      </c>
      <c r="M60" s="424">
        <v>324</v>
      </c>
      <c r="N60" s="424">
        <v>8</v>
      </c>
      <c r="O60" s="424">
        <v>57</v>
      </c>
      <c r="P60" s="424">
        <v>6</v>
      </c>
      <c r="Q60" s="424">
        <v>0</v>
      </c>
    </row>
    <row r="61" spans="2:17" ht="12.75" customHeight="1">
      <c r="B61" s="381"/>
      <c r="C61" s="58" t="s">
        <v>785</v>
      </c>
      <c r="D61" s="424">
        <v>1</v>
      </c>
      <c r="E61" s="424">
        <v>99</v>
      </c>
      <c r="F61" s="424">
        <v>0</v>
      </c>
      <c r="G61" s="424">
        <v>0</v>
      </c>
      <c r="H61" s="424">
        <v>0</v>
      </c>
      <c r="I61" s="424">
        <v>0</v>
      </c>
      <c r="J61" s="424">
        <v>1</v>
      </c>
      <c r="K61" s="424">
        <v>99</v>
      </c>
      <c r="L61" s="424">
        <v>0</v>
      </c>
      <c r="M61" s="424">
        <v>0</v>
      </c>
      <c r="N61" s="424">
        <v>10</v>
      </c>
      <c r="O61" s="424">
        <v>44</v>
      </c>
      <c r="P61" s="424">
        <v>5</v>
      </c>
      <c r="Q61" s="424">
        <v>0</v>
      </c>
    </row>
    <row r="62" spans="2:17" ht="12.75" customHeight="1">
      <c r="B62" s="381"/>
      <c r="C62" s="58" t="s">
        <v>786</v>
      </c>
      <c r="D62" s="424">
        <v>1</v>
      </c>
      <c r="E62" s="424">
        <v>90</v>
      </c>
      <c r="F62" s="424">
        <v>0</v>
      </c>
      <c r="G62" s="424">
        <v>0</v>
      </c>
      <c r="H62" s="424">
        <v>1</v>
      </c>
      <c r="I62" s="424">
        <v>90</v>
      </c>
      <c r="J62" s="424">
        <v>0</v>
      </c>
      <c r="K62" s="424">
        <v>0</v>
      </c>
      <c r="L62" s="424">
        <v>0</v>
      </c>
      <c r="M62" s="424">
        <v>0</v>
      </c>
      <c r="N62" s="424">
        <v>3</v>
      </c>
      <c r="O62" s="424">
        <v>0</v>
      </c>
      <c r="P62" s="424">
        <v>1</v>
      </c>
      <c r="Q62" s="424">
        <v>0</v>
      </c>
    </row>
    <row r="63" spans="2:17" ht="12">
      <c r="B63" s="381"/>
      <c r="C63" s="58" t="s">
        <v>787</v>
      </c>
      <c r="D63" s="424">
        <v>0</v>
      </c>
      <c r="E63" s="424">
        <v>0</v>
      </c>
      <c r="F63" s="424">
        <v>0</v>
      </c>
      <c r="G63" s="424">
        <v>0</v>
      </c>
      <c r="H63" s="424">
        <v>0</v>
      </c>
      <c r="I63" s="424">
        <v>0</v>
      </c>
      <c r="J63" s="424">
        <v>0</v>
      </c>
      <c r="K63" s="424">
        <v>0</v>
      </c>
      <c r="L63" s="424">
        <v>0</v>
      </c>
      <c r="M63" s="424">
        <v>0</v>
      </c>
      <c r="N63" s="424">
        <v>3</v>
      </c>
      <c r="O63" s="424">
        <v>0</v>
      </c>
      <c r="P63" s="424">
        <v>2</v>
      </c>
      <c r="Q63" s="424">
        <v>0</v>
      </c>
    </row>
    <row r="64" spans="2:17" ht="12.75" customHeight="1" thickBot="1">
      <c r="B64" s="1070"/>
      <c r="C64" s="87" t="s">
        <v>788</v>
      </c>
      <c r="D64" s="1071">
        <v>0</v>
      </c>
      <c r="E64" s="1071">
        <v>0</v>
      </c>
      <c r="F64" s="1071">
        <v>0</v>
      </c>
      <c r="G64" s="1071">
        <v>0</v>
      </c>
      <c r="H64" s="1071">
        <v>0</v>
      </c>
      <c r="I64" s="1071">
        <v>0</v>
      </c>
      <c r="J64" s="1071">
        <v>0</v>
      </c>
      <c r="K64" s="1071">
        <v>0</v>
      </c>
      <c r="L64" s="1071">
        <v>0</v>
      </c>
      <c r="M64" s="1071">
        <v>0</v>
      </c>
      <c r="N64" s="1071">
        <v>3</v>
      </c>
      <c r="O64" s="1071">
        <v>0</v>
      </c>
      <c r="P64" s="1071">
        <v>3</v>
      </c>
      <c r="Q64" s="1071">
        <v>0</v>
      </c>
    </row>
    <row r="65" ht="12">
      <c r="B65" s="41" t="s">
        <v>1021</v>
      </c>
    </row>
  </sheetData>
  <mergeCells count="21">
    <mergeCell ref="B39:C39"/>
    <mergeCell ref="B44:C44"/>
    <mergeCell ref="B49:C49"/>
    <mergeCell ref="B57:C57"/>
    <mergeCell ref="B13:C13"/>
    <mergeCell ref="B19:C19"/>
    <mergeCell ref="B25:C25"/>
    <mergeCell ref="B30:C30"/>
    <mergeCell ref="D4:E4"/>
    <mergeCell ref="F4:G4"/>
    <mergeCell ref="H4:I4"/>
    <mergeCell ref="B6:C6"/>
    <mergeCell ref="J4:K4"/>
    <mergeCell ref="L4:M4"/>
    <mergeCell ref="N4:O4"/>
    <mergeCell ref="P4:Q4"/>
    <mergeCell ref="B10:C10"/>
    <mergeCell ref="B11:C11"/>
    <mergeCell ref="B4:C5"/>
    <mergeCell ref="B8:C8"/>
    <mergeCell ref="B7:C7"/>
  </mergeCells>
  <printOptions/>
  <pageMargins left="0.75" right="0.75" top="1" bottom="1" header="0.512" footer="0.512"/>
  <pageSetup orientation="portrait" paperSize="8" r:id="rId1"/>
</worksheet>
</file>

<file path=xl/worksheets/sheet36.xml><?xml version="1.0" encoding="utf-8"?>
<worksheet xmlns="http://schemas.openxmlformats.org/spreadsheetml/2006/main" xmlns:r="http://schemas.openxmlformats.org/officeDocument/2006/relationships">
  <dimension ref="A2:P62"/>
  <sheetViews>
    <sheetView workbookViewId="0" topLeftCell="B1">
      <selection activeCell="B1" sqref="B1"/>
    </sheetView>
  </sheetViews>
  <sheetFormatPr defaultColWidth="9.00390625" defaultRowHeight="15" customHeight="1"/>
  <cols>
    <col min="1" max="2" width="2.625" style="41" customWidth="1"/>
    <col min="3" max="3" width="10.125" style="41" customWidth="1"/>
    <col min="4" max="4" width="11.00390625" style="41" customWidth="1"/>
    <col min="5" max="5" width="8.625" style="277" customWidth="1"/>
    <col min="6" max="7" width="7.625" style="277" bestFit="1" customWidth="1"/>
    <col min="8" max="8" width="7.25390625" style="277" bestFit="1" customWidth="1"/>
    <col min="9" max="10" width="7.625" style="277" bestFit="1" customWidth="1"/>
    <col min="11" max="11" width="9.00390625" style="41" bestFit="1" customWidth="1"/>
    <col min="12" max="12" width="8.125" style="277" bestFit="1" customWidth="1"/>
    <col min="13" max="13" width="9.00390625" style="41" bestFit="1" customWidth="1"/>
    <col min="14" max="14" width="9.00390625" style="277" bestFit="1" customWidth="1"/>
    <col min="15" max="15" width="8.75390625" style="41" customWidth="1"/>
    <col min="16" max="16" width="8.25390625" style="41" customWidth="1"/>
    <col min="17" max="16384" width="9.00390625" style="41" customWidth="1"/>
  </cols>
  <sheetData>
    <row r="1" ht="12" customHeight="1"/>
    <row r="2" ht="15" customHeight="1">
      <c r="C2" s="42" t="s">
        <v>1097</v>
      </c>
    </row>
    <row r="3" ht="12" customHeight="1">
      <c r="K3" s="45"/>
    </row>
    <row r="4" spans="3:16" ht="15" customHeight="1" thickBot="1">
      <c r="C4" s="46" t="s">
        <v>1023</v>
      </c>
      <c r="D4" s="46"/>
      <c r="E4" s="84"/>
      <c r="F4" s="84"/>
      <c r="G4" s="84"/>
      <c r="H4" s="84"/>
      <c r="I4" s="84"/>
      <c r="J4" s="84"/>
      <c r="K4" s="46"/>
      <c r="L4" s="84"/>
      <c r="M4" s="46"/>
      <c r="N4" s="84"/>
      <c r="P4" s="67" t="s">
        <v>1080</v>
      </c>
    </row>
    <row r="5" spans="1:16" ht="15" customHeight="1" thickTop="1">
      <c r="A5" s="59"/>
      <c r="B5" s="46"/>
      <c r="C5" s="1522" t="s">
        <v>720</v>
      </c>
      <c r="D5" s="1537" t="s">
        <v>1081</v>
      </c>
      <c r="E5" s="1540" t="s">
        <v>1024</v>
      </c>
      <c r="F5" s="1541"/>
      <c r="G5" s="1541"/>
      <c r="H5" s="1541"/>
      <c r="I5" s="1541"/>
      <c r="J5" s="1542"/>
      <c r="K5" s="1540" t="s">
        <v>1025</v>
      </c>
      <c r="L5" s="1541"/>
      <c r="M5" s="1542"/>
      <c r="N5" s="1387" t="s">
        <v>1082</v>
      </c>
      <c r="O5" s="1537" t="s">
        <v>1083</v>
      </c>
      <c r="P5" s="1534" t="s">
        <v>1084</v>
      </c>
    </row>
    <row r="6" spans="1:16" ht="15" customHeight="1">
      <c r="A6" s="59"/>
      <c r="B6" s="46"/>
      <c r="C6" s="1228"/>
      <c r="D6" s="1538"/>
      <c r="E6" s="1072" t="s">
        <v>1026</v>
      </c>
      <c r="F6" s="789" t="s">
        <v>1027</v>
      </c>
      <c r="G6" s="1072" t="s">
        <v>1028</v>
      </c>
      <c r="H6" s="789" t="s">
        <v>1029</v>
      </c>
      <c r="I6" s="1072" t="s">
        <v>1030</v>
      </c>
      <c r="J6" s="789" t="s">
        <v>1031</v>
      </c>
      <c r="K6" s="1073" t="s">
        <v>1032</v>
      </c>
      <c r="L6" s="789" t="s">
        <v>1033</v>
      </c>
      <c r="M6" s="1073" t="s">
        <v>1034</v>
      </c>
      <c r="N6" s="1543"/>
      <c r="O6" s="1538"/>
      <c r="P6" s="1535"/>
    </row>
    <row r="7" spans="1:16" ht="21" customHeight="1">
      <c r="A7" s="59"/>
      <c r="B7" s="46"/>
      <c r="C7" s="1229"/>
      <c r="D7" s="1539"/>
      <c r="E7" s="1074" t="s">
        <v>1035</v>
      </c>
      <c r="F7" s="793" t="s">
        <v>1035</v>
      </c>
      <c r="G7" s="1074" t="s">
        <v>1035</v>
      </c>
      <c r="H7" s="793" t="s">
        <v>1035</v>
      </c>
      <c r="I7" s="1074" t="s">
        <v>1035</v>
      </c>
      <c r="J7" s="793" t="s">
        <v>1035</v>
      </c>
      <c r="K7" s="380" t="s">
        <v>1035</v>
      </c>
      <c r="L7" s="793" t="s">
        <v>1085</v>
      </c>
      <c r="M7" s="380" t="s">
        <v>1035</v>
      </c>
      <c r="N7" s="1544"/>
      <c r="O7" s="1539"/>
      <c r="P7" s="1536"/>
    </row>
    <row r="8" spans="1:16" s="157" customFormat="1" ht="13.5" customHeight="1">
      <c r="A8" s="632"/>
      <c r="B8" s="632"/>
      <c r="C8" s="51" t="s">
        <v>1086</v>
      </c>
      <c r="D8" s="76">
        <f>SUM(D11:D61)</f>
        <v>1261121</v>
      </c>
      <c r="E8" s="1075">
        <v>237237</v>
      </c>
      <c r="F8" s="77">
        <v>59701</v>
      </c>
      <c r="G8" s="1075">
        <f>SUM(G11:G61)</f>
        <v>6103</v>
      </c>
      <c r="H8" s="77">
        <f>SUM(H11:H61)</f>
        <v>7359</v>
      </c>
      <c r="I8" s="1075">
        <f>SUM(I11:I61)</f>
        <v>40492</v>
      </c>
      <c r="J8" s="77">
        <f>SUM(J11:J61)</f>
        <v>7244</v>
      </c>
      <c r="K8" s="422">
        <f>SUM(K11:K61)</f>
        <v>251900</v>
      </c>
      <c r="L8" s="1076">
        <v>547</v>
      </c>
      <c r="M8" s="422">
        <f>SUM(M11:M61)</f>
        <v>106272</v>
      </c>
      <c r="N8" s="77">
        <v>278411</v>
      </c>
      <c r="O8" s="422">
        <f>SUM(O11:O61)</f>
        <v>66618</v>
      </c>
      <c r="P8" s="76">
        <f>SUM(P11:P61)</f>
        <v>25410</v>
      </c>
    </row>
    <row r="9" spans="1:16" ht="9" customHeight="1">
      <c r="A9" s="59"/>
      <c r="B9" s="59"/>
      <c r="C9" s="151"/>
      <c r="D9" s="1077"/>
      <c r="E9" s="1078"/>
      <c r="F9" s="1078"/>
      <c r="G9" s="1078"/>
      <c r="H9" s="1078"/>
      <c r="I9" s="1078"/>
      <c r="J9" s="1078"/>
      <c r="K9" s="1077"/>
      <c r="L9" s="1078"/>
      <c r="M9" s="1077"/>
      <c r="N9" s="1078"/>
      <c r="O9" s="1077"/>
      <c r="P9" s="1077"/>
    </row>
    <row r="10" spans="1:16" ht="13.5" customHeight="1">
      <c r="A10" s="59"/>
      <c r="B10" s="59"/>
      <c r="C10" s="51" t="s">
        <v>1087</v>
      </c>
      <c r="D10" s="1077"/>
      <c r="E10" s="1078"/>
      <c r="F10" s="1078"/>
      <c r="G10" s="1078"/>
      <c r="H10" s="1078"/>
      <c r="I10" s="1078"/>
      <c r="J10" s="1078"/>
      <c r="K10" s="1077"/>
      <c r="L10" s="1078"/>
      <c r="M10" s="1077"/>
      <c r="N10" s="1078"/>
      <c r="O10" s="1077"/>
      <c r="P10" s="1077"/>
    </row>
    <row r="11" spans="1:16" ht="13.5" customHeight="1">
      <c r="A11" s="59"/>
      <c r="B11" s="59"/>
      <c r="C11" s="54" t="s">
        <v>1036</v>
      </c>
      <c r="D11" s="1077">
        <v>250312</v>
      </c>
      <c r="E11" s="1078">
        <v>67598</v>
      </c>
      <c r="F11" s="1078">
        <v>16798</v>
      </c>
      <c r="G11" s="1078">
        <v>0</v>
      </c>
      <c r="H11" s="1078">
        <v>0</v>
      </c>
      <c r="I11" s="1078">
        <v>17436</v>
      </c>
      <c r="J11" s="1078">
        <v>1877</v>
      </c>
      <c r="K11" s="1077">
        <v>68682</v>
      </c>
      <c r="L11" s="1078">
        <v>752</v>
      </c>
      <c r="M11" s="1077">
        <v>34280</v>
      </c>
      <c r="N11" s="1078">
        <v>84899</v>
      </c>
      <c r="O11" s="1077">
        <v>17490</v>
      </c>
      <c r="P11" s="1077">
        <v>3324</v>
      </c>
    </row>
    <row r="12" spans="1:16" ht="13.5" customHeight="1">
      <c r="A12" s="59"/>
      <c r="B12" s="59"/>
      <c r="C12" s="54" t="s">
        <v>1037</v>
      </c>
      <c r="D12" s="1077">
        <v>38023</v>
      </c>
      <c r="E12" s="1078">
        <v>8342</v>
      </c>
      <c r="F12" s="1078">
        <v>1963</v>
      </c>
      <c r="G12" s="1078">
        <v>0</v>
      </c>
      <c r="H12" s="1078">
        <v>7256</v>
      </c>
      <c r="I12" s="1078">
        <v>774</v>
      </c>
      <c r="J12" s="1078">
        <v>634</v>
      </c>
      <c r="K12" s="1077">
        <v>8907</v>
      </c>
      <c r="L12" s="1078">
        <v>642</v>
      </c>
      <c r="M12" s="1077">
        <v>10062</v>
      </c>
      <c r="N12" s="1078">
        <v>8715</v>
      </c>
      <c r="O12" s="1077">
        <v>7742</v>
      </c>
      <c r="P12" s="1077">
        <v>7742</v>
      </c>
    </row>
    <row r="13" spans="1:16" ht="13.5" customHeight="1">
      <c r="A13" s="59"/>
      <c r="B13" s="59"/>
      <c r="C13" s="54" t="s">
        <v>1038</v>
      </c>
      <c r="D13" s="1077">
        <v>15518</v>
      </c>
      <c r="E13" s="1078">
        <v>2079</v>
      </c>
      <c r="F13" s="1078">
        <v>685</v>
      </c>
      <c r="G13" s="1078">
        <v>0</v>
      </c>
      <c r="H13" s="1078">
        <v>0</v>
      </c>
      <c r="I13" s="1078">
        <v>709</v>
      </c>
      <c r="J13" s="1078">
        <v>274</v>
      </c>
      <c r="K13" s="1077">
        <v>3038</v>
      </c>
      <c r="L13" s="1078">
        <v>536</v>
      </c>
      <c r="M13" s="1077">
        <v>709</v>
      </c>
      <c r="N13" s="1078">
        <v>2575</v>
      </c>
      <c r="O13" s="1077">
        <v>213</v>
      </c>
      <c r="P13" s="1077">
        <v>213</v>
      </c>
    </row>
    <row r="14" spans="1:16" ht="13.5" customHeight="1">
      <c r="A14" s="59"/>
      <c r="B14" s="59"/>
      <c r="C14" s="54" t="s">
        <v>1039</v>
      </c>
      <c r="D14" s="1077">
        <v>12492</v>
      </c>
      <c r="E14" s="1078">
        <v>1794</v>
      </c>
      <c r="F14" s="1078">
        <v>480</v>
      </c>
      <c r="G14" s="1078">
        <v>0</v>
      </c>
      <c r="H14" s="1078">
        <v>83</v>
      </c>
      <c r="I14" s="1078">
        <v>3</v>
      </c>
      <c r="J14" s="1078">
        <v>0</v>
      </c>
      <c r="K14" s="1077">
        <v>2274</v>
      </c>
      <c r="L14" s="1078">
        <v>449</v>
      </c>
      <c r="M14" s="1077">
        <v>86</v>
      </c>
      <c r="N14" s="1078">
        <v>1797</v>
      </c>
      <c r="O14" s="1077">
        <v>0</v>
      </c>
      <c r="P14" s="1077">
        <v>0</v>
      </c>
    </row>
    <row r="15" spans="1:16" ht="13.5" customHeight="1">
      <c r="A15" s="59"/>
      <c r="B15" s="59"/>
      <c r="C15" s="51" t="s">
        <v>1088</v>
      </c>
      <c r="D15" s="1077"/>
      <c r="E15" s="1078"/>
      <c r="F15" s="1078"/>
      <c r="G15" s="1078"/>
      <c r="H15" s="1078"/>
      <c r="I15" s="1078"/>
      <c r="J15" s="1078"/>
      <c r="K15" s="1077"/>
      <c r="L15" s="1078"/>
      <c r="M15" s="1077"/>
      <c r="N15" s="1078"/>
      <c r="O15" s="1077"/>
      <c r="P15" s="1077"/>
    </row>
    <row r="16" spans="1:16" ht="13.5" customHeight="1">
      <c r="A16" s="59"/>
      <c r="B16" s="59"/>
      <c r="C16" s="54" t="s">
        <v>1040</v>
      </c>
      <c r="D16" s="1077">
        <v>42939</v>
      </c>
      <c r="E16" s="1078">
        <v>7998</v>
      </c>
      <c r="F16" s="1078">
        <v>1924</v>
      </c>
      <c r="G16" s="1078">
        <v>3</v>
      </c>
      <c r="H16" s="1079">
        <v>0</v>
      </c>
      <c r="I16" s="1078">
        <v>1245</v>
      </c>
      <c r="J16" s="1078">
        <v>154</v>
      </c>
      <c r="K16" s="1077">
        <v>8833</v>
      </c>
      <c r="L16" s="1078">
        <v>564</v>
      </c>
      <c r="M16" s="1077">
        <v>2491</v>
      </c>
      <c r="N16" s="1078">
        <v>9319</v>
      </c>
      <c r="O16" s="1077">
        <v>2297</v>
      </c>
      <c r="P16" s="1077">
        <v>594</v>
      </c>
    </row>
    <row r="17" spans="1:16" ht="13.5" customHeight="1">
      <c r="A17" s="59"/>
      <c r="B17" s="59"/>
      <c r="C17" s="54" t="s">
        <v>1041</v>
      </c>
      <c r="D17" s="1077">
        <v>8341</v>
      </c>
      <c r="E17" s="1078">
        <v>894</v>
      </c>
      <c r="F17" s="1078">
        <v>343</v>
      </c>
      <c r="G17" s="1078" t="s">
        <v>829</v>
      </c>
      <c r="H17" s="1078">
        <v>0</v>
      </c>
      <c r="I17" s="1078">
        <v>62</v>
      </c>
      <c r="J17" s="1078">
        <v>40</v>
      </c>
      <c r="K17" s="1077">
        <v>1277</v>
      </c>
      <c r="L17" s="1078">
        <v>419</v>
      </c>
      <c r="M17" s="1077">
        <v>62</v>
      </c>
      <c r="N17" s="1078">
        <v>993</v>
      </c>
      <c r="O17" s="1077">
        <v>397</v>
      </c>
      <c r="P17" s="1077">
        <v>102</v>
      </c>
    </row>
    <row r="18" spans="1:16" ht="13.5" customHeight="1">
      <c r="A18" s="59"/>
      <c r="B18" s="59"/>
      <c r="C18" s="54" t="s">
        <v>1042</v>
      </c>
      <c r="D18" s="1077">
        <v>10107</v>
      </c>
      <c r="E18" s="1078">
        <v>694</v>
      </c>
      <c r="F18" s="1078">
        <v>364</v>
      </c>
      <c r="G18" s="1078" t="s">
        <v>829</v>
      </c>
      <c r="H18" s="1078">
        <v>20</v>
      </c>
      <c r="I18" s="1078">
        <v>22</v>
      </c>
      <c r="J18" s="1078">
        <v>34</v>
      </c>
      <c r="K18" s="1077">
        <v>1052</v>
      </c>
      <c r="L18" s="1078">
        <v>285</v>
      </c>
      <c r="M18" s="1077">
        <v>82</v>
      </c>
      <c r="N18" s="1078">
        <v>762</v>
      </c>
      <c r="O18" s="1077">
        <v>426</v>
      </c>
      <c r="P18" s="1077">
        <v>109</v>
      </c>
    </row>
    <row r="19" spans="1:16" ht="13.5" customHeight="1">
      <c r="A19" s="59"/>
      <c r="B19" s="59"/>
      <c r="C19" s="54" t="s">
        <v>1043</v>
      </c>
      <c r="D19" s="1077">
        <v>10703</v>
      </c>
      <c r="E19" s="1078">
        <v>1296</v>
      </c>
      <c r="F19" s="1078">
        <v>477</v>
      </c>
      <c r="G19" s="1078" t="s">
        <v>829</v>
      </c>
      <c r="H19" s="1078" t="s">
        <v>829</v>
      </c>
      <c r="I19" s="1078">
        <v>58</v>
      </c>
      <c r="J19" s="1078">
        <v>58</v>
      </c>
      <c r="K19" s="1077">
        <v>1791</v>
      </c>
      <c r="L19" s="1078">
        <v>459</v>
      </c>
      <c r="M19" s="1077">
        <v>98</v>
      </c>
      <c r="N19" s="1078">
        <v>1409</v>
      </c>
      <c r="O19" s="1077">
        <v>542</v>
      </c>
      <c r="P19" s="1077">
        <v>125</v>
      </c>
    </row>
    <row r="20" spans="1:16" ht="13.5" customHeight="1">
      <c r="A20" s="59"/>
      <c r="B20" s="59"/>
      <c r="C20" s="51" t="s">
        <v>1089</v>
      </c>
      <c r="D20" s="1077"/>
      <c r="E20" s="1078"/>
      <c r="F20" s="1078"/>
      <c r="G20" s="1078"/>
      <c r="H20" s="1078"/>
      <c r="I20" s="1078"/>
      <c r="J20" s="1078"/>
      <c r="K20" s="1077"/>
      <c r="L20" s="1078"/>
      <c r="M20" s="1077"/>
      <c r="N20" s="1078"/>
      <c r="O20" s="1077"/>
      <c r="P20" s="1077"/>
    </row>
    <row r="21" spans="1:16" ht="13.5" customHeight="1">
      <c r="A21" s="59"/>
      <c r="B21" s="59"/>
      <c r="C21" s="54" t="s">
        <v>1044</v>
      </c>
      <c r="D21" s="1077">
        <v>31314</v>
      </c>
      <c r="E21" s="1078">
        <v>3801</v>
      </c>
      <c r="F21" s="1078">
        <v>389</v>
      </c>
      <c r="G21" s="1078">
        <v>621</v>
      </c>
      <c r="H21" s="1078" t="s">
        <v>1090</v>
      </c>
      <c r="I21" s="1078">
        <v>156</v>
      </c>
      <c r="J21" s="1078">
        <v>403</v>
      </c>
      <c r="K21" s="1077">
        <v>4222</v>
      </c>
      <c r="L21" s="1078">
        <v>369</v>
      </c>
      <c r="M21" s="1077">
        <v>1148</v>
      </c>
      <c r="N21" s="1078">
        <v>3942</v>
      </c>
      <c r="O21" s="1077">
        <v>740</v>
      </c>
      <c r="P21" s="1077">
        <v>331</v>
      </c>
    </row>
    <row r="22" spans="1:16" ht="13.5" customHeight="1">
      <c r="A22" s="59"/>
      <c r="B22" s="59"/>
      <c r="C22" s="54" t="s">
        <v>1045</v>
      </c>
      <c r="D22" s="1077">
        <v>59978</v>
      </c>
      <c r="E22" s="1078">
        <v>12830</v>
      </c>
      <c r="F22" s="1078">
        <v>747</v>
      </c>
      <c r="G22" s="1078">
        <v>1605</v>
      </c>
      <c r="H22" s="1078" t="s">
        <v>1090</v>
      </c>
      <c r="I22" s="1078">
        <v>626</v>
      </c>
      <c r="J22" s="1078">
        <v>608</v>
      </c>
      <c r="K22" s="1077">
        <v>10499</v>
      </c>
      <c r="L22" s="1078">
        <v>480</v>
      </c>
      <c r="M22" s="1077">
        <v>5917</v>
      </c>
      <c r="N22" s="1078">
        <v>13415</v>
      </c>
      <c r="O22" s="1077">
        <v>1880</v>
      </c>
      <c r="P22" s="1077">
        <v>839</v>
      </c>
    </row>
    <row r="23" spans="1:16" ht="13.5" customHeight="1">
      <c r="A23" s="59"/>
      <c r="B23" s="59"/>
      <c r="C23" s="54" t="s">
        <v>1046</v>
      </c>
      <c r="D23" s="1077">
        <v>43273</v>
      </c>
      <c r="E23" s="1078">
        <v>6869</v>
      </c>
      <c r="F23" s="1078">
        <v>432</v>
      </c>
      <c r="G23" s="1078">
        <v>1017</v>
      </c>
      <c r="H23" s="1078" t="s">
        <v>1090</v>
      </c>
      <c r="I23" s="1078">
        <v>601</v>
      </c>
      <c r="J23" s="1078">
        <v>508</v>
      </c>
      <c r="K23" s="1077">
        <v>6474</v>
      </c>
      <c r="L23" s="1078">
        <v>410</v>
      </c>
      <c r="M23" s="1077">
        <v>2953</v>
      </c>
      <c r="N23" s="1078">
        <v>7359</v>
      </c>
      <c r="O23" s="1077">
        <v>1298</v>
      </c>
      <c r="P23" s="1077">
        <v>583</v>
      </c>
    </row>
    <row r="24" spans="1:16" ht="13.5" customHeight="1">
      <c r="A24" s="59"/>
      <c r="B24" s="59"/>
      <c r="C24" s="54" t="s">
        <v>1047</v>
      </c>
      <c r="D24" s="1077">
        <v>22302</v>
      </c>
      <c r="E24" s="1078">
        <v>3495</v>
      </c>
      <c r="F24" s="1078">
        <v>211</v>
      </c>
      <c r="G24" s="1078">
        <v>413</v>
      </c>
      <c r="H24" s="1078" t="s">
        <v>1090</v>
      </c>
      <c r="I24" s="1078">
        <v>237</v>
      </c>
      <c r="J24" s="1078">
        <v>364</v>
      </c>
      <c r="K24" s="1077">
        <v>3711</v>
      </c>
      <c r="L24" s="1078">
        <v>456</v>
      </c>
      <c r="M24" s="1077">
        <v>1009</v>
      </c>
      <c r="N24" s="1078">
        <v>3744</v>
      </c>
      <c r="O24" s="1077">
        <v>597</v>
      </c>
      <c r="P24" s="1077">
        <v>274</v>
      </c>
    </row>
    <row r="25" spans="1:16" ht="13.5" customHeight="1">
      <c r="A25" s="59"/>
      <c r="B25" s="59"/>
      <c r="C25" s="51" t="s">
        <v>1091</v>
      </c>
      <c r="D25" s="1077"/>
      <c r="E25" s="1078"/>
      <c r="F25" s="1078"/>
      <c r="G25" s="1078"/>
      <c r="H25" s="1078"/>
      <c r="I25" s="1078"/>
      <c r="J25" s="1078"/>
      <c r="K25" s="1077"/>
      <c r="L25" s="1078"/>
      <c r="M25" s="1077"/>
      <c r="N25" s="1078"/>
      <c r="O25" s="1077"/>
      <c r="P25" s="1077"/>
    </row>
    <row r="26" spans="1:16" ht="13.5" customHeight="1">
      <c r="A26" s="59"/>
      <c r="B26" s="59"/>
      <c r="C26" s="54" t="s">
        <v>1048</v>
      </c>
      <c r="D26" s="1077">
        <v>23666</v>
      </c>
      <c r="E26" s="1078">
        <v>2339</v>
      </c>
      <c r="F26" s="1078">
        <v>1045</v>
      </c>
      <c r="G26" s="1078" t="s">
        <v>1090</v>
      </c>
      <c r="H26" s="1078" t="s">
        <v>1090</v>
      </c>
      <c r="I26" s="1078">
        <v>724</v>
      </c>
      <c r="J26" s="1078">
        <v>153</v>
      </c>
      <c r="K26" s="1077">
        <v>3537</v>
      </c>
      <c r="L26" s="1078">
        <v>410</v>
      </c>
      <c r="M26" s="1077">
        <v>724</v>
      </c>
      <c r="N26" s="1078">
        <v>2961</v>
      </c>
      <c r="O26" s="1077">
        <v>1092</v>
      </c>
      <c r="P26" s="1077">
        <v>157</v>
      </c>
    </row>
    <row r="27" spans="1:16" ht="13.5" customHeight="1">
      <c r="A27" s="59"/>
      <c r="B27" s="59"/>
      <c r="C27" s="54" t="s">
        <v>1049</v>
      </c>
      <c r="D27" s="1077">
        <v>10267</v>
      </c>
      <c r="E27" s="1078">
        <v>1202</v>
      </c>
      <c r="F27" s="1078">
        <v>433</v>
      </c>
      <c r="G27" s="1078" t="s">
        <v>1090</v>
      </c>
      <c r="H27" s="1078" t="s">
        <v>1090</v>
      </c>
      <c r="I27" s="1078">
        <v>152</v>
      </c>
      <c r="J27" s="1078">
        <v>91</v>
      </c>
      <c r="K27" s="1077">
        <v>1726</v>
      </c>
      <c r="L27" s="1078">
        <v>461</v>
      </c>
      <c r="M27" s="1077">
        <v>152</v>
      </c>
      <c r="N27" s="1078">
        <v>1338</v>
      </c>
      <c r="O27" s="1077">
        <v>435</v>
      </c>
      <c r="P27" s="1077">
        <v>53</v>
      </c>
    </row>
    <row r="28" spans="1:16" ht="13.5" customHeight="1">
      <c r="A28" s="59"/>
      <c r="B28" s="59"/>
      <c r="C28" s="51" t="s">
        <v>1092</v>
      </c>
      <c r="D28" s="1077"/>
      <c r="E28" s="1078"/>
      <c r="F28" s="1078"/>
      <c r="G28" s="1078"/>
      <c r="H28" s="1078"/>
      <c r="I28" s="1078"/>
      <c r="J28" s="1078"/>
      <c r="K28" s="1077"/>
      <c r="L28" s="1078"/>
      <c r="M28" s="1077"/>
      <c r="N28" s="1078"/>
      <c r="O28" s="1077"/>
      <c r="P28" s="1077"/>
    </row>
    <row r="29" spans="1:16" ht="13.5" customHeight="1">
      <c r="A29" s="59"/>
      <c r="B29" s="59"/>
      <c r="C29" s="54" t="s">
        <v>1050</v>
      </c>
      <c r="D29" s="1077">
        <v>42482</v>
      </c>
      <c r="E29" s="1078">
        <v>8327</v>
      </c>
      <c r="F29" s="1078">
        <v>2212</v>
      </c>
      <c r="G29" s="1078">
        <v>297</v>
      </c>
      <c r="H29" s="1078" t="s">
        <v>1090</v>
      </c>
      <c r="I29" s="1078">
        <v>4144</v>
      </c>
      <c r="J29" s="1078">
        <v>0</v>
      </c>
      <c r="K29" s="1077">
        <v>10836</v>
      </c>
      <c r="L29" s="1078">
        <v>699</v>
      </c>
      <c r="M29" s="1077">
        <v>4144</v>
      </c>
      <c r="N29" s="1078">
        <v>11049</v>
      </c>
      <c r="O29" s="1077">
        <v>297</v>
      </c>
      <c r="P29" s="1077">
        <v>297</v>
      </c>
    </row>
    <row r="30" spans="1:16" ht="13.5" customHeight="1">
      <c r="A30" s="59"/>
      <c r="B30" s="59"/>
      <c r="C30" s="54" t="s">
        <v>1051</v>
      </c>
      <c r="D30" s="1077">
        <v>7782</v>
      </c>
      <c r="E30" s="1078">
        <v>458</v>
      </c>
      <c r="F30" s="1078">
        <v>422</v>
      </c>
      <c r="G30" s="1078">
        <v>3</v>
      </c>
      <c r="H30" s="1078" t="s">
        <v>1090</v>
      </c>
      <c r="I30" s="1078">
        <v>23</v>
      </c>
      <c r="J30" s="1078">
        <v>63</v>
      </c>
      <c r="K30" s="1077">
        <v>946</v>
      </c>
      <c r="L30" s="1078">
        <v>333</v>
      </c>
      <c r="M30" s="1077">
        <v>23</v>
      </c>
      <c r="N30" s="1078">
        <v>465</v>
      </c>
      <c r="O30" s="1077">
        <v>3</v>
      </c>
      <c r="P30" s="1077">
        <v>3</v>
      </c>
    </row>
    <row r="31" spans="1:16" ht="13.5" customHeight="1">
      <c r="A31" s="59"/>
      <c r="B31" s="59"/>
      <c r="C31" s="54" t="s">
        <v>1052</v>
      </c>
      <c r="D31" s="1077">
        <v>12560</v>
      </c>
      <c r="E31" s="1078">
        <v>1681</v>
      </c>
      <c r="F31" s="1078">
        <v>969</v>
      </c>
      <c r="G31" s="1078" t="s">
        <v>1090</v>
      </c>
      <c r="H31" s="1078" t="s">
        <v>1090</v>
      </c>
      <c r="I31" s="1078">
        <v>51</v>
      </c>
      <c r="J31" s="1078">
        <v>2</v>
      </c>
      <c r="K31" s="1077">
        <v>2652</v>
      </c>
      <c r="L31" s="1078">
        <v>579</v>
      </c>
      <c r="M31" s="1077">
        <v>51</v>
      </c>
      <c r="N31" s="1078">
        <v>1695</v>
      </c>
      <c r="O31" s="1077">
        <v>0</v>
      </c>
      <c r="P31" s="1077" t="s">
        <v>1090</v>
      </c>
    </row>
    <row r="32" spans="1:16" ht="13.5" customHeight="1">
      <c r="A32" s="59"/>
      <c r="B32" s="59"/>
      <c r="C32" s="54" t="s">
        <v>1053</v>
      </c>
      <c r="D32" s="1077">
        <v>7669</v>
      </c>
      <c r="E32" s="1078">
        <v>754</v>
      </c>
      <c r="F32" s="1078">
        <v>341</v>
      </c>
      <c r="G32" s="1078" t="s">
        <v>1090</v>
      </c>
      <c r="H32" s="1078" t="s">
        <v>1090</v>
      </c>
      <c r="I32" s="1078">
        <v>93</v>
      </c>
      <c r="J32" s="1078">
        <v>51</v>
      </c>
      <c r="K32" s="1077">
        <v>1146</v>
      </c>
      <c r="L32" s="1078">
        <v>409</v>
      </c>
      <c r="M32" s="1077">
        <v>93</v>
      </c>
      <c r="N32" s="1078">
        <v>772</v>
      </c>
      <c r="O32" s="1077">
        <v>0</v>
      </c>
      <c r="P32" s="1077" t="s">
        <v>1090</v>
      </c>
    </row>
    <row r="33" spans="1:16" ht="13.5" customHeight="1">
      <c r="A33" s="59"/>
      <c r="B33" s="59"/>
      <c r="C33" s="54" t="s">
        <v>1054</v>
      </c>
      <c r="D33" s="1077">
        <v>12022</v>
      </c>
      <c r="E33" s="1078">
        <v>1156</v>
      </c>
      <c r="F33" s="1078">
        <v>548</v>
      </c>
      <c r="G33" s="1078" t="s">
        <v>1090</v>
      </c>
      <c r="H33" s="1078" t="s">
        <v>1090</v>
      </c>
      <c r="I33" s="1078">
        <v>86</v>
      </c>
      <c r="J33" s="1078">
        <v>31</v>
      </c>
      <c r="K33" s="1077">
        <v>1735</v>
      </c>
      <c r="L33" s="1078">
        <v>395</v>
      </c>
      <c r="M33" s="1077">
        <v>86</v>
      </c>
      <c r="N33" s="1078">
        <v>1223</v>
      </c>
      <c r="O33" s="1077">
        <v>0</v>
      </c>
      <c r="P33" s="1077" t="s">
        <v>1090</v>
      </c>
    </row>
    <row r="34" spans="1:16" ht="13.5" customHeight="1">
      <c r="A34" s="59"/>
      <c r="B34" s="59"/>
      <c r="C34" s="54" t="s">
        <v>1055</v>
      </c>
      <c r="D34" s="1077">
        <v>5038</v>
      </c>
      <c r="E34" s="1078">
        <v>654</v>
      </c>
      <c r="F34" s="1078">
        <v>261</v>
      </c>
      <c r="G34" s="1078" t="s">
        <v>1090</v>
      </c>
      <c r="H34" s="1078" t="s">
        <v>1090</v>
      </c>
      <c r="I34" s="1078">
        <v>19</v>
      </c>
      <c r="J34" s="1078">
        <v>32</v>
      </c>
      <c r="K34" s="1077">
        <v>947</v>
      </c>
      <c r="L34" s="1078">
        <v>515</v>
      </c>
      <c r="M34" s="1077">
        <v>19</v>
      </c>
      <c r="N34" s="1078">
        <v>655</v>
      </c>
      <c r="O34" s="1077">
        <v>0</v>
      </c>
      <c r="P34" s="1077" t="s">
        <v>1090</v>
      </c>
    </row>
    <row r="35" spans="1:16" ht="13.5" customHeight="1">
      <c r="A35" s="59"/>
      <c r="B35" s="59"/>
      <c r="C35" s="54" t="s">
        <v>1056</v>
      </c>
      <c r="D35" s="1077">
        <v>6374</v>
      </c>
      <c r="E35" s="1078">
        <v>424</v>
      </c>
      <c r="F35" s="1078">
        <v>353</v>
      </c>
      <c r="G35" s="1078" t="s">
        <v>1090</v>
      </c>
      <c r="H35" s="1078" t="s">
        <v>1090</v>
      </c>
      <c r="I35" s="1078">
        <v>19</v>
      </c>
      <c r="J35" s="1078">
        <v>48</v>
      </c>
      <c r="K35" s="1077">
        <v>825</v>
      </c>
      <c r="L35" s="1078">
        <v>355</v>
      </c>
      <c r="M35" s="1077">
        <v>19</v>
      </c>
      <c r="N35" s="1078">
        <v>426</v>
      </c>
      <c r="O35" s="1077">
        <v>0</v>
      </c>
      <c r="P35" s="1077" t="s">
        <v>1090</v>
      </c>
    </row>
    <row r="36" spans="1:16" ht="13.5" customHeight="1">
      <c r="A36" s="59"/>
      <c r="B36" s="59"/>
      <c r="C36" s="54" t="s">
        <v>1057</v>
      </c>
      <c r="D36" s="1077">
        <v>7075</v>
      </c>
      <c r="E36" s="1078">
        <v>698</v>
      </c>
      <c r="F36" s="1078">
        <v>322</v>
      </c>
      <c r="G36" s="1078" t="s">
        <v>1090</v>
      </c>
      <c r="H36" s="1078" t="s">
        <v>1090</v>
      </c>
      <c r="I36" s="1078">
        <v>239</v>
      </c>
      <c r="J36" s="1078">
        <v>48</v>
      </c>
      <c r="K36" s="1077">
        <v>1068</v>
      </c>
      <c r="L36" s="1078">
        <v>414</v>
      </c>
      <c r="M36" s="1077">
        <v>239</v>
      </c>
      <c r="N36" s="1078">
        <v>816</v>
      </c>
      <c r="O36" s="1077">
        <v>0</v>
      </c>
      <c r="P36" s="1077" t="s">
        <v>1090</v>
      </c>
    </row>
    <row r="37" spans="1:16" ht="13.5" customHeight="1">
      <c r="A37" s="59"/>
      <c r="B37" s="59"/>
      <c r="C37" s="51" t="s">
        <v>1093</v>
      </c>
      <c r="D37" s="1077"/>
      <c r="E37" s="1078"/>
      <c r="F37" s="1078"/>
      <c r="G37" s="1078"/>
      <c r="H37" s="1078"/>
      <c r="I37" s="1078"/>
      <c r="J37" s="1078"/>
      <c r="K37" s="1077"/>
      <c r="L37" s="1078"/>
      <c r="M37" s="1077"/>
      <c r="N37" s="1078"/>
      <c r="O37" s="1077"/>
      <c r="P37" s="1077"/>
    </row>
    <row r="38" spans="1:16" ht="13.5" customHeight="1">
      <c r="A38" s="59"/>
      <c r="B38" s="59"/>
      <c r="C38" s="54" t="s">
        <v>1058</v>
      </c>
      <c r="D38" s="1077">
        <v>101653</v>
      </c>
      <c r="E38" s="1078">
        <v>23581</v>
      </c>
      <c r="F38" s="1078">
        <v>6915</v>
      </c>
      <c r="G38" s="1078" t="s">
        <v>829</v>
      </c>
      <c r="H38" s="1078" t="s">
        <v>829</v>
      </c>
      <c r="I38" s="1078">
        <v>2535</v>
      </c>
      <c r="J38" s="1078">
        <v>437</v>
      </c>
      <c r="K38" s="1077">
        <v>23479</v>
      </c>
      <c r="L38" s="1078">
        <v>633</v>
      </c>
      <c r="M38" s="1077">
        <v>9989</v>
      </c>
      <c r="N38" s="1078">
        <v>26345</v>
      </c>
      <c r="O38" s="1077">
        <v>7435</v>
      </c>
      <c r="P38" s="1077">
        <v>2400</v>
      </c>
    </row>
    <row r="39" spans="1:16" ht="13.5" customHeight="1">
      <c r="A39" s="59"/>
      <c r="B39" s="59"/>
      <c r="C39" s="54" t="s">
        <v>1059</v>
      </c>
      <c r="D39" s="1077">
        <v>7765</v>
      </c>
      <c r="E39" s="1078">
        <v>1023</v>
      </c>
      <c r="F39" s="1078">
        <v>1741</v>
      </c>
      <c r="G39" s="1078">
        <v>645</v>
      </c>
      <c r="H39" s="1078" t="s">
        <v>829</v>
      </c>
      <c r="I39" s="1078">
        <v>47</v>
      </c>
      <c r="J39" s="1078">
        <v>191</v>
      </c>
      <c r="K39" s="1077">
        <v>3647</v>
      </c>
      <c r="L39" s="1078">
        <v>1287</v>
      </c>
      <c r="M39" s="1077">
        <v>0</v>
      </c>
      <c r="N39" s="1078">
        <v>2811</v>
      </c>
      <c r="O39" s="1077">
        <v>836</v>
      </c>
      <c r="P39" s="1077">
        <v>370</v>
      </c>
    </row>
    <row r="40" spans="1:16" ht="13.5" customHeight="1">
      <c r="A40" s="59"/>
      <c r="B40" s="59"/>
      <c r="C40" s="54" t="s">
        <v>1060</v>
      </c>
      <c r="D40" s="1077">
        <v>18922</v>
      </c>
      <c r="E40" s="1078">
        <v>2732</v>
      </c>
      <c r="F40" s="1078">
        <v>688</v>
      </c>
      <c r="G40" s="1078" t="s">
        <v>829</v>
      </c>
      <c r="H40" s="1078" t="s">
        <v>829</v>
      </c>
      <c r="I40" s="1078">
        <v>426</v>
      </c>
      <c r="J40" s="1078">
        <v>117</v>
      </c>
      <c r="K40" s="1077">
        <v>3428</v>
      </c>
      <c r="L40" s="1078">
        <v>496</v>
      </c>
      <c r="M40" s="1077">
        <v>535</v>
      </c>
      <c r="N40" s="1078">
        <v>3377</v>
      </c>
      <c r="O40" s="1077">
        <v>852</v>
      </c>
      <c r="P40" s="1077">
        <v>280</v>
      </c>
    </row>
    <row r="41" spans="1:16" ht="13.5" customHeight="1">
      <c r="A41" s="59"/>
      <c r="B41" s="59"/>
      <c r="C41" s="54" t="s">
        <v>1061</v>
      </c>
      <c r="D41" s="1077">
        <v>19479</v>
      </c>
      <c r="E41" s="1078">
        <v>1931</v>
      </c>
      <c r="F41" s="1078">
        <v>553</v>
      </c>
      <c r="G41" s="1078" t="s">
        <v>829</v>
      </c>
      <c r="H41" s="1078" t="s">
        <v>829</v>
      </c>
      <c r="I41" s="1078">
        <v>370</v>
      </c>
      <c r="J41" s="1078">
        <v>77</v>
      </c>
      <c r="K41" s="1077">
        <v>2533</v>
      </c>
      <c r="L41" s="1078">
        <v>356</v>
      </c>
      <c r="M41" s="1077">
        <v>398</v>
      </c>
      <c r="N41" s="1078">
        <v>2497</v>
      </c>
      <c r="O41" s="1077">
        <v>688</v>
      </c>
      <c r="P41" s="1077">
        <v>215</v>
      </c>
    </row>
    <row r="42" spans="1:16" ht="13.5" customHeight="1">
      <c r="A42" s="59"/>
      <c r="B42" s="59"/>
      <c r="C42" s="54" t="s">
        <v>1062</v>
      </c>
      <c r="D42" s="1077">
        <v>8121</v>
      </c>
      <c r="E42" s="1078">
        <v>975</v>
      </c>
      <c r="F42" s="1078">
        <v>251</v>
      </c>
      <c r="G42" s="1078" t="s">
        <v>829</v>
      </c>
      <c r="H42" s="1078" t="s">
        <v>829</v>
      </c>
      <c r="I42" s="1078" t="s">
        <v>829</v>
      </c>
      <c r="J42" s="1078">
        <v>18</v>
      </c>
      <c r="K42" s="1077">
        <v>1164</v>
      </c>
      <c r="L42" s="1078">
        <v>393</v>
      </c>
      <c r="M42" s="1077">
        <v>80</v>
      </c>
      <c r="N42" s="1078">
        <v>987</v>
      </c>
      <c r="O42" s="1077">
        <v>94</v>
      </c>
      <c r="P42" s="1077">
        <v>96</v>
      </c>
    </row>
    <row r="43" spans="1:16" ht="13.5" customHeight="1">
      <c r="A43" s="59"/>
      <c r="B43" s="59"/>
      <c r="C43" s="54" t="s">
        <v>1063</v>
      </c>
      <c r="D43" s="1077">
        <v>6066</v>
      </c>
      <c r="E43" s="1078">
        <v>268</v>
      </c>
      <c r="F43" s="1078">
        <v>1025</v>
      </c>
      <c r="G43" s="1078" t="s">
        <v>829</v>
      </c>
      <c r="H43" s="1078" t="s">
        <v>829</v>
      </c>
      <c r="I43" s="1078">
        <v>37</v>
      </c>
      <c r="J43" s="1078">
        <v>24</v>
      </c>
      <c r="K43" s="1077">
        <v>1303</v>
      </c>
      <c r="L43" s="1078">
        <v>589</v>
      </c>
      <c r="M43" s="1077">
        <v>51</v>
      </c>
      <c r="N43" s="1078">
        <v>459</v>
      </c>
      <c r="O43" s="1077">
        <v>24</v>
      </c>
      <c r="P43" s="1077">
        <v>6</v>
      </c>
    </row>
    <row r="44" spans="1:16" ht="13.5" customHeight="1">
      <c r="A44" s="59"/>
      <c r="B44" s="59"/>
      <c r="C44" s="54" t="s">
        <v>1064</v>
      </c>
      <c r="D44" s="1077">
        <v>7780</v>
      </c>
      <c r="E44" s="1078">
        <v>825</v>
      </c>
      <c r="F44" s="1078">
        <v>139</v>
      </c>
      <c r="G44" s="1078">
        <v>93</v>
      </c>
      <c r="H44" s="1078" t="s">
        <v>829</v>
      </c>
      <c r="I44" s="1078">
        <v>86</v>
      </c>
      <c r="J44" s="1078">
        <v>30</v>
      </c>
      <c r="K44" s="1077">
        <v>1076</v>
      </c>
      <c r="L44" s="1078">
        <v>379</v>
      </c>
      <c r="M44" s="1077">
        <v>97</v>
      </c>
      <c r="N44" s="1078">
        <v>970</v>
      </c>
      <c r="O44" s="1077">
        <v>268</v>
      </c>
      <c r="P44" s="1077">
        <v>93</v>
      </c>
    </row>
    <row r="45" spans="1:16" ht="13.5" customHeight="1">
      <c r="A45" s="59"/>
      <c r="B45" s="59"/>
      <c r="C45" s="51" t="s">
        <v>1094</v>
      </c>
      <c r="D45" s="1077"/>
      <c r="E45" s="1078"/>
      <c r="F45" s="1078"/>
      <c r="G45" s="1078"/>
      <c r="H45" s="1078"/>
      <c r="I45" s="1078"/>
      <c r="J45" s="1078"/>
      <c r="K45" s="1077"/>
      <c r="L45" s="1078"/>
      <c r="M45" s="1077"/>
      <c r="N45" s="1078"/>
      <c r="O45" s="1077"/>
      <c r="P45" s="1077"/>
    </row>
    <row r="46" spans="1:16" ht="13.5" customHeight="1">
      <c r="A46" s="59"/>
      <c r="B46" s="59"/>
      <c r="C46" s="54" t="s">
        <v>1065</v>
      </c>
      <c r="D46" s="1077">
        <v>100939</v>
      </c>
      <c r="E46" s="1078">
        <v>25115</v>
      </c>
      <c r="F46" s="1078">
        <v>4663</v>
      </c>
      <c r="G46" s="1078" t="s">
        <v>829</v>
      </c>
      <c r="H46" s="1078" t="s">
        <v>829</v>
      </c>
      <c r="I46" s="1078">
        <v>2665</v>
      </c>
      <c r="J46" s="1078">
        <v>97</v>
      </c>
      <c r="K46" s="1077">
        <v>20747</v>
      </c>
      <c r="L46" s="1078">
        <v>563</v>
      </c>
      <c r="M46" s="1077">
        <v>11793</v>
      </c>
      <c r="N46" s="1078">
        <v>27980</v>
      </c>
      <c r="O46" s="1077">
        <v>4857</v>
      </c>
      <c r="P46" s="1077">
        <v>2275</v>
      </c>
    </row>
    <row r="47" spans="1:16" ht="13.5" customHeight="1">
      <c r="A47" s="59"/>
      <c r="B47" s="59"/>
      <c r="C47" s="54" t="s">
        <v>1066</v>
      </c>
      <c r="D47" s="1077">
        <v>12726</v>
      </c>
      <c r="E47" s="1078">
        <v>1040</v>
      </c>
      <c r="F47" s="1078">
        <v>241</v>
      </c>
      <c r="G47" s="1078" t="s">
        <v>829</v>
      </c>
      <c r="H47" s="1078" t="s">
        <v>829</v>
      </c>
      <c r="I47" s="1078">
        <v>70</v>
      </c>
      <c r="J47" s="1078">
        <v>16</v>
      </c>
      <c r="K47" s="1077">
        <v>1234</v>
      </c>
      <c r="L47" s="1078">
        <v>266</v>
      </c>
      <c r="M47" s="1077">
        <v>133</v>
      </c>
      <c r="N47" s="1078">
        <v>1117</v>
      </c>
      <c r="O47" s="1077">
        <v>266</v>
      </c>
      <c r="P47" s="1077">
        <v>118</v>
      </c>
    </row>
    <row r="48" spans="1:16" ht="13.5" customHeight="1">
      <c r="A48" s="59"/>
      <c r="B48" s="59"/>
      <c r="C48" s="54" t="s">
        <v>1067</v>
      </c>
      <c r="D48" s="1077">
        <v>9958</v>
      </c>
      <c r="E48" s="1078">
        <v>853</v>
      </c>
      <c r="F48" s="1078">
        <v>248</v>
      </c>
      <c r="G48" s="1078" t="s">
        <v>829</v>
      </c>
      <c r="H48" s="1078" t="s">
        <v>829</v>
      </c>
      <c r="I48" s="1078">
        <v>13</v>
      </c>
      <c r="J48" s="1078">
        <v>0</v>
      </c>
      <c r="K48" s="1077">
        <v>1004</v>
      </c>
      <c r="L48" s="1078">
        <v>276</v>
      </c>
      <c r="M48" s="1077">
        <v>110</v>
      </c>
      <c r="N48" s="1078">
        <v>881</v>
      </c>
      <c r="O48" s="1077">
        <v>248</v>
      </c>
      <c r="P48" s="1077">
        <v>116</v>
      </c>
    </row>
    <row r="49" spans="1:16" ht="13.5" customHeight="1">
      <c r="A49" s="59"/>
      <c r="B49" s="59"/>
      <c r="C49" s="54" t="s">
        <v>1068</v>
      </c>
      <c r="D49" s="1077">
        <v>8891</v>
      </c>
      <c r="E49" s="1078">
        <v>888</v>
      </c>
      <c r="F49" s="1078">
        <v>232</v>
      </c>
      <c r="G49" s="1078" t="s">
        <v>829</v>
      </c>
      <c r="H49" s="1078" t="s">
        <v>829</v>
      </c>
      <c r="I49" s="1078">
        <v>12</v>
      </c>
      <c r="J49" s="1078">
        <v>0</v>
      </c>
      <c r="K49" s="1077">
        <v>859</v>
      </c>
      <c r="L49" s="1078">
        <v>265</v>
      </c>
      <c r="M49" s="1077">
        <v>273</v>
      </c>
      <c r="N49" s="1078">
        <v>914</v>
      </c>
      <c r="O49" s="1077">
        <v>233</v>
      </c>
      <c r="P49" s="1077">
        <v>111</v>
      </c>
    </row>
    <row r="50" spans="1:16" ht="13.5" customHeight="1">
      <c r="A50" s="59"/>
      <c r="B50" s="59"/>
      <c r="C50" s="54" t="s">
        <v>1069</v>
      </c>
      <c r="D50" s="1077">
        <v>8176</v>
      </c>
      <c r="E50" s="1078">
        <v>739</v>
      </c>
      <c r="F50" s="1078">
        <v>171</v>
      </c>
      <c r="G50" s="1078" t="s">
        <v>829</v>
      </c>
      <c r="H50" s="1078" t="s">
        <v>829</v>
      </c>
      <c r="I50" s="1078">
        <v>645</v>
      </c>
      <c r="J50" s="1078">
        <v>20</v>
      </c>
      <c r="K50" s="1077">
        <v>798</v>
      </c>
      <c r="L50" s="1078">
        <v>267</v>
      </c>
      <c r="M50" s="1077">
        <v>777</v>
      </c>
      <c r="N50" s="1078">
        <v>1388</v>
      </c>
      <c r="O50" s="1077">
        <v>198</v>
      </c>
      <c r="P50" s="1077">
        <v>83</v>
      </c>
    </row>
    <row r="51" spans="1:16" ht="13.5" customHeight="1">
      <c r="A51" s="59"/>
      <c r="B51" s="59"/>
      <c r="C51" s="54" t="s">
        <v>1070</v>
      </c>
      <c r="D51" s="1077">
        <v>6477</v>
      </c>
      <c r="E51" s="1078">
        <v>534</v>
      </c>
      <c r="F51" s="1078">
        <v>193</v>
      </c>
      <c r="G51" s="1078" t="s">
        <v>829</v>
      </c>
      <c r="H51" s="1078" t="s">
        <v>829</v>
      </c>
      <c r="I51" s="1078">
        <v>17</v>
      </c>
      <c r="J51" s="1078">
        <v>0</v>
      </c>
      <c r="K51" s="1077">
        <v>587</v>
      </c>
      <c r="L51" s="1078">
        <v>248</v>
      </c>
      <c r="M51" s="1077">
        <v>157</v>
      </c>
      <c r="N51" s="1078">
        <v>557</v>
      </c>
      <c r="O51" s="1077">
        <v>199</v>
      </c>
      <c r="P51" s="1077">
        <v>93</v>
      </c>
    </row>
    <row r="52" spans="1:16" ht="13.5" customHeight="1">
      <c r="A52" s="59"/>
      <c r="B52" s="59"/>
      <c r="C52" s="54" t="s">
        <v>1071</v>
      </c>
      <c r="D52" s="1077">
        <v>12139</v>
      </c>
      <c r="E52" s="1078">
        <v>3100</v>
      </c>
      <c r="F52" s="1078">
        <v>485</v>
      </c>
      <c r="G52" s="1078" t="s">
        <v>829</v>
      </c>
      <c r="H52" s="1078" t="s">
        <v>829</v>
      </c>
      <c r="I52" s="1078">
        <v>328</v>
      </c>
      <c r="J52" s="1078">
        <v>0</v>
      </c>
      <c r="K52" s="1077">
        <v>3585</v>
      </c>
      <c r="L52" s="1078">
        <v>809</v>
      </c>
      <c r="M52" s="1077">
        <v>328</v>
      </c>
      <c r="N52" s="1078">
        <v>3419</v>
      </c>
      <c r="O52" s="1077">
        <v>527</v>
      </c>
      <c r="P52" s="1077">
        <v>247</v>
      </c>
    </row>
    <row r="53" spans="1:16" ht="13.5" customHeight="1">
      <c r="A53" s="59"/>
      <c r="B53" s="59"/>
      <c r="C53" s="51" t="s">
        <v>1095</v>
      </c>
      <c r="D53" s="1077"/>
      <c r="E53" s="1078"/>
      <c r="F53" s="1078"/>
      <c r="G53" s="1078"/>
      <c r="H53" s="1078"/>
      <c r="I53" s="1078"/>
      <c r="J53" s="1078"/>
      <c r="K53" s="1077"/>
      <c r="L53" s="1078"/>
      <c r="M53" s="1077"/>
      <c r="N53" s="1078"/>
      <c r="O53" s="1077"/>
      <c r="P53" s="1077"/>
    </row>
    <row r="54" spans="1:16" ht="13.5" customHeight="1">
      <c r="A54" s="59"/>
      <c r="B54" s="59"/>
      <c r="C54" s="54" t="s">
        <v>1072</v>
      </c>
      <c r="D54" s="1077">
        <v>94011</v>
      </c>
      <c r="E54" s="1078">
        <v>20045</v>
      </c>
      <c r="F54" s="1078">
        <v>5830</v>
      </c>
      <c r="G54" s="1078" t="s">
        <v>1090</v>
      </c>
      <c r="H54" s="1078" t="s">
        <v>1090</v>
      </c>
      <c r="I54" s="1078">
        <v>1571</v>
      </c>
      <c r="J54" s="1078">
        <v>95</v>
      </c>
      <c r="K54" s="1077">
        <v>17882</v>
      </c>
      <c r="L54" s="1078">
        <v>521</v>
      </c>
      <c r="M54" s="1077">
        <v>9659</v>
      </c>
      <c r="N54" s="1078">
        <v>21682</v>
      </c>
      <c r="O54" s="1077">
        <v>6159</v>
      </c>
      <c r="P54" s="1077">
        <v>1353</v>
      </c>
    </row>
    <row r="55" spans="1:16" ht="13.5" customHeight="1">
      <c r="A55" s="59"/>
      <c r="B55" s="59"/>
      <c r="C55" s="54" t="s">
        <v>1073</v>
      </c>
      <c r="D55" s="1077">
        <v>33036</v>
      </c>
      <c r="E55" s="1078">
        <v>4522</v>
      </c>
      <c r="F55" s="1078">
        <v>739</v>
      </c>
      <c r="G55" s="1078">
        <v>700</v>
      </c>
      <c r="H55" s="1078" t="s">
        <v>1090</v>
      </c>
      <c r="I55" s="1078">
        <v>1610</v>
      </c>
      <c r="J55" s="1078">
        <v>369</v>
      </c>
      <c r="K55" s="1077">
        <v>5255</v>
      </c>
      <c r="L55" s="1078">
        <v>436</v>
      </c>
      <c r="M55" s="1077">
        <v>2685</v>
      </c>
      <c r="N55" s="1078">
        <v>6577</v>
      </c>
      <c r="O55" s="1077">
        <v>1885</v>
      </c>
      <c r="P55" s="1077">
        <v>973</v>
      </c>
    </row>
    <row r="56" spans="1:16" ht="13.5" customHeight="1">
      <c r="A56" s="59"/>
      <c r="B56" s="59"/>
      <c r="C56" s="54" t="s">
        <v>1074</v>
      </c>
      <c r="D56" s="1077">
        <v>37311</v>
      </c>
      <c r="E56" s="1078">
        <v>7673</v>
      </c>
      <c r="F56" s="1078">
        <v>1206</v>
      </c>
      <c r="G56" s="1078">
        <v>0</v>
      </c>
      <c r="H56" s="1078" t="s">
        <v>1090</v>
      </c>
      <c r="I56" s="1078">
        <v>782</v>
      </c>
      <c r="J56" s="1078">
        <v>0</v>
      </c>
      <c r="K56" s="1077">
        <v>7723</v>
      </c>
      <c r="L56" s="1078">
        <v>567</v>
      </c>
      <c r="M56" s="1077">
        <v>1938</v>
      </c>
      <c r="N56" s="1078">
        <v>7497</v>
      </c>
      <c r="O56" s="1077">
        <v>2303</v>
      </c>
      <c r="P56" s="1077">
        <v>506</v>
      </c>
    </row>
    <row r="57" spans="1:16" ht="13.5" customHeight="1">
      <c r="A57" s="59"/>
      <c r="B57" s="59"/>
      <c r="C57" s="54" t="s">
        <v>1075</v>
      </c>
      <c r="D57" s="1077">
        <v>27480</v>
      </c>
      <c r="E57" s="1078">
        <v>2786</v>
      </c>
      <c r="F57" s="1078">
        <v>1294</v>
      </c>
      <c r="G57" s="1078">
        <v>0</v>
      </c>
      <c r="H57" s="1078" t="s">
        <v>1090</v>
      </c>
      <c r="I57" s="1078">
        <v>593</v>
      </c>
      <c r="J57" s="1078">
        <v>0</v>
      </c>
      <c r="K57" s="1077">
        <v>3429</v>
      </c>
      <c r="L57" s="1078">
        <v>342</v>
      </c>
      <c r="M57" s="1077">
        <v>1244</v>
      </c>
      <c r="N57" s="1078">
        <v>3261</v>
      </c>
      <c r="O57" s="1077">
        <v>1514</v>
      </c>
      <c r="P57" s="1077">
        <v>333</v>
      </c>
    </row>
    <row r="58" spans="1:16" ht="13.5" customHeight="1">
      <c r="A58" s="59"/>
      <c r="B58" s="59"/>
      <c r="C58" s="54" t="s">
        <v>1076</v>
      </c>
      <c r="D58" s="1077">
        <v>21273</v>
      </c>
      <c r="E58" s="1078">
        <v>1305</v>
      </c>
      <c r="F58" s="1078">
        <v>799</v>
      </c>
      <c r="G58" s="1078">
        <v>0</v>
      </c>
      <c r="H58" s="1078" t="s">
        <v>1090</v>
      </c>
      <c r="I58" s="1078">
        <v>259</v>
      </c>
      <c r="J58" s="1078">
        <v>0</v>
      </c>
      <c r="K58" s="1077">
        <v>1843</v>
      </c>
      <c r="L58" s="1078">
        <v>237</v>
      </c>
      <c r="M58" s="1077">
        <v>520</v>
      </c>
      <c r="N58" s="1078">
        <v>1569</v>
      </c>
      <c r="O58" s="1077">
        <v>919</v>
      </c>
      <c r="P58" s="1077">
        <v>202</v>
      </c>
    </row>
    <row r="59" spans="1:16" ht="13.5" customHeight="1">
      <c r="A59" s="59"/>
      <c r="B59" s="59"/>
      <c r="C59" s="54" t="s">
        <v>1077</v>
      </c>
      <c r="D59" s="1077">
        <v>11147</v>
      </c>
      <c r="E59" s="1078">
        <v>782</v>
      </c>
      <c r="F59" s="1078">
        <v>279</v>
      </c>
      <c r="G59" s="1078">
        <v>204</v>
      </c>
      <c r="H59" s="1078" t="s">
        <v>1090</v>
      </c>
      <c r="I59" s="1078">
        <v>724</v>
      </c>
      <c r="J59" s="1078" t="s">
        <v>1090</v>
      </c>
      <c r="K59" s="1077">
        <v>1253</v>
      </c>
      <c r="L59" s="1078">
        <v>308</v>
      </c>
      <c r="M59" s="1077">
        <v>736</v>
      </c>
      <c r="N59" s="1078">
        <v>1546</v>
      </c>
      <c r="O59" s="1077">
        <v>385</v>
      </c>
      <c r="P59" s="1077">
        <v>272</v>
      </c>
    </row>
    <row r="60" spans="1:16" ht="13.5" customHeight="1">
      <c r="A60" s="59"/>
      <c r="B60" s="59"/>
      <c r="C60" s="54" t="s">
        <v>1078</v>
      </c>
      <c r="D60" s="1077">
        <v>17790</v>
      </c>
      <c r="E60" s="1078">
        <v>1067</v>
      </c>
      <c r="F60" s="1078">
        <v>339</v>
      </c>
      <c r="G60" s="1078">
        <v>343</v>
      </c>
      <c r="H60" s="1078" t="s">
        <v>1090</v>
      </c>
      <c r="I60" s="1078">
        <v>192</v>
      </c>
      <c r="J60" s="1078">
        <v>179</v>
      </c>
      <c r="K60" s="1077">
        <v>1928</v>
      </c>
      <c r="L60" s="1078">
        <v>297</v>
      </c>
      <c r="M60" s="1077">
        <v>192</v>
      </c>
      <c r="N60" s="1078">
        <v>1484</v>
      </c>
      <c r="O60" s="1077">
        <v>867</v>
      </c>
      <c r="P60" s="1077">
        <v>464</v>
      </c>
    </row>
    <row r="61" spans="1:16" ht="13.5" customHeight="1" thickBot="1">
      <c r="A61" s="59"/>
      <c r="B61" s="59"/>
      <c r="C61" s="168" t="s">
        <v>1079</v>
      </c>
      <c r="D61" s="1080">
        <v>9744</v>
      </c>
      <c r="E61" s="1081">
        <v>653</v>
      </c>
      <c r="F61" s="1081">
        <v>151</v>
      </c>
      <c r="G61" s="1081">
        <v>159</v>
      </c>
      <c r="H61" s="1081" t="s">
        <v>1090</v>
      </c>
      <c r="I61" s="1081">
        <v>31</v>
      </c>
      <c r="J61" s="1081">
        <v>101</v>
      </c>
      <c r="K61" s="1080">
        <v>965</v>
      </c>
      <c r="L61" s="1081">
        <v>271</v>
      </c>
      <c r="M61" s="1080">
        <v>130</v>
      </c>
      <c r="N61" s="1081">
        <v>794</v>
      </c>
      <c r="O61" s="1080">
        <v>412</v>
      </c>
      <c r="P61" s="1080">
        <v>58</v>
      </c>
    </row>
    <row r="62" ht="15" customHeight="1">
      <c r="C62" s="41" t="s">
        <v>1096</v>
      </c>
    </row>
  </sheetData>
  <mergeCells count="7">
    <mergeCell ref="P5:P7"/>
    <mergeCell ref="O5:O7"/>
    <mergeCell ref="C5:C7"/>
    <mergeCell ref="E5:J5"/>
    <mergeCell ref="K5:M5"/>
    <mergeCell ref="D5:D7"/>
    <mergeCell ref="N5:N7"/>
  </mergeCells>
  <printOptions/>
  <pageMargins left="0.2755905511811024" right="0.31496062992125984" top="0.5905511811023623" bottom="0.3937007874015748" header="0.2755905511811024" footer="0.1968503937007874"/>
  <pageSetup horizontalDpi="400" verticalDpi="400" orientation="portrait" paperSize="9" r:id="rId1"/>
</worksheet>
</file>

<file path=xl/worksheets/sheet37.xml><?xml version="1.0" encoding="utf-8"?>
<worksheet xmlns="http://schemas.openxmlformats.org/spreadsheetml/2006/main" xmlns:r="http://schemas.openxmlformats.org/officeDocument/2006/relationships">
  <dimension ref="A2:L50"/>
  <sheetViews>
    <sheetView workbookViewId="0" topLeftCell="A1">
      <selection activeCell="A1" sqref="A1"/>
    </sheetView>
  </sheetViews>
  <sheetFormatPr defaultColWidth="9.00390625" defaultRowHeight="13.5"/>
  <cols>
    <col min="1" max="2" width="2.625" style="92" customWidth="1"/>
    <col min="3" max="3" width="21.875" style="92" customWidth="1"/>
    <col min="4" max="12" width="8.125" style="92" customWidth="1"/>
    <col min="13" max="16384" width="9.00390625" style="92" customWidth="1"/>
  </cols>
  <sheetData>
    <row r="1" ht="12" customHeight="1"/>
    <row r="2" ht="14.25">
      <c r="B2" s="622" t="s">
        <v>1150</v>
      </c>
    </row>
    <row r="3" ht="12" customHeight="1">
      <c r="B3" s="622"/>
    </row>
    <row r="4" spans="2:12" ht="12.75" thickBot="1">
      <c r="B4" s="148" t="s">
        <v>1108</v>
      </c>
      <c r="C4" s="148"/>
      <c r="D4" s="148"/>
      <c r="E4" s="148"/>
      <c r="F4" s="148"/>
      <c r="G4" s="148"/>
      <c r="H4" s="148"/>
      <c r="I4" s="148"/>
      <c r="J4" s="148"/>
      <c r="K4" s="148"/>
      <c r="L4" s="1082" t="s">
        <v>1109</v>
      </c>
    </row>
    <row r="5" spans="1:12" s="41" customFormat="1" ht="15" customHeight="1" thickTop="1">
      <c r="A5" s="59"/>
      <c r="B5" s="1057"/>
      <c r="C5" s="1083" t="s">
        <v>1110</v>
      </c>
      <c r="D5" s="1058" t="s">
        <v>1111</v>
      </c>
      <c r="E5" s="1059"/>
      <c r="F5" s="1060"/>
      <c r="G5" s="1059" t="s">
        <v>1112</v>
      </c>
      <c r="H5" s="1059"/>
      <c r="I5" s="1060"/>
      <c r="J5" s="1059" t="s">
        <v>1113</v>
      </c>
      <c r="K5" s="1059"/>
      <c r="L5" s="1060"/>
    </row>
    <row r="6" spans="1:12" s="41" customFormat="1" ht="15" customHeight="1">
      <c r="A6" s="59"/>
      <c r="B6" s="380"/>
      <c r="C6" s="138" t="s">
        <v>1114</v>
      </c>
      <c r="D6" s="380" t="s">
        <v>1115</v>
      </c>
      <c r="E6" s="99" t="s">
        <v>1098</v>
      </c>
      <c r="F6" s="99" t="s">
        <v>1099</v>
      </c>
      <c r="G6" s="99" t="s">
        <v>1100</v>
      </c>
      <c r="H6" s="99" t="s">
        <v>1098</v>
      </c>
      <c r="I6" s="99" t="s">
        <v>1099</v>
      </c>
      <c r="J6" s="99" t="s">
        <v>1100</v>
      </c>
      <c r="K6" s="99" t="s">
        <v>1098</v>
      </c>
      <c r="L6" s="353" t="s">
        <v>1099</v>
      </c>
    </row>
    <row r="7" spans="1:12" s="41" customFormat="1" ht="6.75" customHeight="1">
      <c r="A7" s="59"/>
      <c r="B7" s="1073"/>
      <c r="C7" s="59"/>
      <c r="D7" s="1073"/>
      <c r="E7" s="151"/>
      <c r="F7" s="151"/>
      <c r="G7" s="1073"/>
      <c r="H7" s="151"/>
      <c r="I7" s="151"/>
      <c r="J7" s="1073"/>
      <c r="K7" s="151"/>
      <c r="L7" s="1084"/>
    </row>
    <row r="8" spans="1:12" s="41" customFormat="1" ht="15" customHeight="1">
      <c r="A8" s="59"/>
      <c r="B8" s="1073"/>
      <c r="C8" s="58" t="s">
        <v>1116</v>
      </c>
      <c r="D8" s="67">
        <v>288476</v>
      </c>
      <c r="E8" s="61">
        <v>348730</v>
      </c>
      <c r="F8" s="61">
        <v>205776</v>
      </c>
      <c r="G8" s="67">
        <v>222234</v>
      </c>
      <c r="H8" s="61">
        <v>267908</v>
      </c>
      <c r="I8" s="61">
        <v>159659</v>
      </c>
      <c r="J8" s="67">
        <v>66242</v>
      </c>
      <c r="K8" s="61">
        <v>80822</v>
      </c>
      <c r="L8" s="766">
        <v>46117</v>
      </c>
    </row>
    <row r="9" spans="1:12" s="41" customFormat="1" ht="17.25" customHeight="1">
      <c r="A9" s="59"/>
      <c r="B9" s="416"/>
      <c r="C9" s="766" t="s">
        <v>1117</v>
      </c>
      <c r="D9" s="67">
        <v>286343</v>
      </c>
      <c r="E9" s="61">
        <v>347796</v>
      </c>
      <c r="F9" s="61">
        <v>207695</v>
      </c>
      <c r="G9" s="67">
        <v>222897</v>
      </c>
      <c r="H9" s="61">
        <v>269762</v>
      </c>
      <c r="I9" s="61">
        <v>162935</v>
      </c>
      <c r="J9" s="67">
        <v>63446</v>
      </c>
      <c r="K9" s="61">
        <v>78034</v>
      </c>
      <c r="L9" s="766">
        <v>44760</v>
      </c>
    </row>
    <row r="10" spans="1:12" s="41" customFormat="1" ht="17.25" customHeight="1">
      <c r="A10" s="59"/>
      <c r="B10" s="1073"/>
      <c r="C10" s="766" t="s">
        <v>1118</v>
      </c>
      <c r="D10" s="46">
        <v>289223</v>
      </c>
      <c r="E10" s="54">
        <v>354817</v>
      </c>
      <c r="F10" s="54">
        <v>208864</v>
      </c>
      <c r="G10" s="54">
        <v>227846</v>
      </c>
      <c r="H10" s="54">
        <v>278500</v>
      </c>
      <c r="I10" s="54">
        <v>165619</v>
      </c>
      <c r="J10" s="54">
        <v>61377</v>
      </c>
      <c r="K10" s="54">
        <v>76317</v>
      </c>
      <c r="L10" s="59">
        <v>43245</v>
      </c>
    </row>
    <row r="11" spans="1:12" s="41" customFormat="1" ht="17.25" customHeight="1">
      <c r="A11" s="59"/>
      <c r="B11" s="1073"/>
      <c r="C11" s="766"/>
      <c r="D11" s="46"/>
      <c r="E11" s="54"/>
      <c r="F11" s="54"/>
      <c r="G11" s="54"/>
      <c r="H11" s="54"/>
      <c r="I11" s="54"/>
      <c r="J11" s="54"/>
      <c r="K11" s="54"/>
      <c r="L11" s="59"/>
    </row>
    <row r="12" spans="1:12" s="157" customFormat="1" ht="17.25" customHeight="1">
      <c r="A12" s="632"/>
      <c r="B12" s="1085"/>
      <c r="C12" s="1086" t="s">
        <v>1101</v>
      </c>
      <c r="D12" s="629">
        <v>297369</v>
      </c>
      <c r="E12" s="60">
        <v>367764</v>
      </c>
      <c r="F12" s="60">
        <v>212044</v>
      </c>
      <c r="G12" s="60">
        <v>233885</v>
      </c>
      <c r="H12" s="60">
        <v>287956</v>
      </c>
      <c r="I12" s="60">
        <v>168021</v>
      </c>
      <c r="J12" s="60">
        <v>63484</v>
      </c>
      <c r="K12" s="60">
        <v>79808</v>
      </c>
      <c r="L12" s="632">
        <v>44023</v>
      </c>
    </row>
    <row r="13" spans="1:12" s="41" customFormat="1" ht="9.75" customHeight="1">
      <c r="A13" s="59"/>
      <c r="B13" s="66"/>
      <c r="C13" s="957"/>
      <c r="D13" s="46"/>
      <c r="E13" s="54"/>
      <c r="F13" s="54"/>
      <c r="G13" s="54"/>
      <c r="H13" s="54"/>
      <c r="I13" s="54"/>
      <c r="J13" s="54"/>
      <c r="K13" s="54"/>
      <c r="L13" s="59"/>
    </row>
    <row r="14" spans="1:12" s="41" customFormat="1" ht="17.25" customHeight="1">
      <c r="A14" s="59"/>
      <c r="B14" s="1073"/>
      <c r="C14" s="766" t="s">
        <v>1119</v>
      </c>
      <c r="D14" s="46">
        <v>244294</v>
      </c>
      <c r="E14" s="54">
        <v>296260</v>
      </c>
      <c r="F14" s="54">
        <v>178311</v>
      </c>
      <c r="G14" s="54">
        <v>228728</v>
      </c>
      <c r="H14" s="54">
        <v>277775</v>
      </c>
      <c r="I14" s="54">
        <v>166452</v>
      </c>
      <c r="J14" s="54">
        <v>15566</v>
      </c>
      <c r="K14" s="54">
        <v>18485</v>
      </c>
      <c r="L14" s="59">
        <v>11859</v>
      </c>
    </row>
    <row r="15" spans="1:12" s="41" customFormat="1" ht="17.25" customHeight="1">
      <c r="A15" s="59"/>
      <c r="B15" s="1073"/>
      <c r="C15" s="766" t="s">
        <v>1120</v>
      </c>
      <c r="D15" s="46">
        <v>232234</v>
      </c>
      <c r="E15" s="54">
        <v>282599</v>
      </c>
      <c r="F15" s="54">
        <v>168482</v>
      </c>
      <c r="G15" s="54">
        <v>231237</v>
      </c>
      <c r="H15" s="54">
        <v>281274</v>
      </c>
      <c r="I15" s="54">
        <v>167901</v>
      </c>
      <c r="J15" s="54">
        <v>977</v>
      </c>
      <c r="K15" s="54">
        <v>1325</v>
      </c>
      <c r="L15" s="59">
        <v>581</v>
      </c>
    </row>
    <row r="16" spans="1:12" s="41" customFormat="1" ht="17.25" customHeight="1">
      <c r="A16" s="59"/>
      <c r="B16" s="1073"/>
      <c r="C16" s="766" t="s">
        <v>1121</v>
      </c>
      <c r="D16" s="46">
        <v>258645</v>
      </c>
      <c r="E16" s="54">
        <v>313906</v>
      </c>
      <c r="F16" s="54">
        <v>188391</v>
      </c>
      <c r="G16" s="54">
        <v>230939</v>
      </c>
      <c r="H16" s="54">
        <v>282131</v>
      </c>
      <c r="I16" s="54">
        <v>165858</v>
      </c>
      <c r="J16" s="54">
        <v>27706</v>
      </c>
      <c r="K16" s="54">
        <v>31775</v>
      </c>
      <c r="L16" s="59">
        <v>22533</v>
      </c>
    </row>
    <row r="17" spans="1:12" s="41" customFormat="1" ht="17.25" customHeight="1">
      <c r="A17" s="59"/>
      <c r="B17" s="1073"/>
      <c r="C17" s="766" t="s">
        <v>1122</v>
      </c>
      <c r="D17" s="46">
        <v>243628</v>
      </c>
      <c r="E17" s="54">
        <v>298983</v>
      </c>
      <c r="F17" s="54">
        <v>173856</v>
      </c>
      <c r="G17" s="54">
        <v>237605</v>
      </c>
      <c r="H17" s="54">
        <v>290827</v>
      </c>
      <c r="I17" s="54">
        <v>170521</v>
      </c>
      <c r="J17" s="54">
        <v>6023</v>
      </c>
      <c r="K17" s="54">
        <v>8156</v>
      </c>
      <c r="L17" s="59">
        <v>3335</v>
      </c>
    </row>
    <row r="18" spans="1:12" s="41" customFormat="1" ht="17.25" customHeight="1">
      <c r="A18" s="59"/>
      <c r="B18" s="1073"/>
      <c r="C18" s="766" t="s">
        <v>1123</v>
      </c>
      <c r="D18" s="46">
        <v>237654</v>
      </c>
      <c r="E18" s="54">
        <v>292454</v>
      </c>
      <c r="F18" s="54">
        <v>169210</v>
      </c>
      <c r="G18" s="54">
        <v>232458</v>
      </c>
      <c r="H18" s="54">
        <v>284817</v>
      </c>
      <c r="I18" s="54">
        <v>167061</v>
      </c>
      <c r="J18" s="54">
        <v>5196</v>
      </c>
      <c r="K18" s="54">
        <v>7637</v>
      </c>
      <c r="L18" s="59">
        <v>2149</v>
      </c>
    </row>
    <row r="19" spans="1:12" s="41" customFormat="1" ht="17.25" customHeight="1">
      <c r="A19" s="59"/>
      <c r="B19" s="1073"/>
      <c r="C19" s="766" t="s">
        <v>1124</v>
      </c>
      <c r="D19" s="46">
        <v>397041</v>
      </c>
      <c r="E19" s="54">
        <v>485486</v>
      </c>
      <c r="F19" s="54">
        <v>288094</v>
      </c>
      <c r="G19" s="54">
        <v>235961</v>
      </c>
      <c r="H19" s="54">
        <v>289855</v>
      </c>
      <c r="I19" s="54">
        <v>169574</v>
      </c>
      <c r="J19" s="54">
        <v>161080</v>
      </c>
      <c r="K19" s="54">
        <v>195631</v>
      </c>
      <c r="L19" s="59">
        <v>118520</v>
      </c>
    </row>
    <row r="20" spans="1:12" s="41" customFormat="1" ht="17.25" customHeight="1">
      <c r="A20" s="59"/>
      <c r="B20" s="1073"/>
      <c r="C20" s="766" t="s">
        <v>1125</v>
      </c>
      <c r="D20" s="46">
        <v>361118</v>
      </c>
      <c r="E20" s="54">
        <v>451285</v>
      </c>
      <c r="F20" s="54">
        <v>252912</v>
      </c>
      <c r="G20" s="54">
        <v>236753</v>
      </c>
      <c r="H20" s="54">
        <v>292452</v>
      </c>
      <c r="I20" s="54">
        <v>169910</v>
      </c>
      <c r="J20" s="54">
        <v>124365</v>
      </c>
      <c r="K20" s="54">
        <v>158833</v>
      </c>
      <c r="L20" s="59">
        <v>83002</v>
      </c>
    </row>
    <row r="21" spans="1:12" s="41" customFormat="1" ht="17.25" customHeight="1">
      <c r="A21" s="59"/>
      <c r="B21" s="1073"/>
      <c r="C21" s="766" t="s">
        <v>1126</v>
      </c>
      <c r="D21" s="46">
        <v>291679</v>
      </c>
      <c r="E21" s="54">
        <v>364613</v>
      </c>
      <c r="F21" s="54">
        <v>204055</v>
      </c>
      <c r="G21" s="54">
        <v>233256</v>
      </c>
      <c r="H21" s="54">
        <v>288341</v>
      </c>
      <c r="I21" s="54">
        <v>167075</v>
      </c>
      <c r="J21" s="54">
        <v>58423</v>
      </c>
      <c r="K21" s="54">
        <v>76272</v>
      </c>
      <c r="L21" s="59">
        <v>36980</v>
      </c>
    </row>
    <row r="22" spans="1:12" s="41" customFormat="1" ht="17.25" customHeight="1">
      <c r="A22" s="59"/>
      <c r="B22" s="1073"/>
      <c r="C22" s="766" t="s">
        <v>1127</v>
      </c>
      <c r="D22" s="46">
        <v>236963</v>
      </c>
      <c r="E22" s="54">
        <v>292156</v>
      </c>
      <c r="F22" s="54">
        <v>170525</v>
      </c>
      <c r="G22" s="54">
        <v>234480</v>
      </c>
      <c r="H22" s="54">
        <v>289264</v>
      </c>
      <c r="I22" s="54">
        <v>168535</v>
      </c>
      <c r="J22" s="54">
        <v>2483</v>
      </c>
      <c r="K22" s="54">
        <v>2892</v>
      </c>
      <c r="L22" s="59">
        <v>1990</v>
      </c>
    </row>
    <row r="23" spans="1:12" s="41" customFormat="1" ht="17.25" customHeight="1">
      <c r="A23" s="59"/>
      <c r="B23" s="1073"/>
      <c r="C23" s="766" t="s">
        <v>1128</v>
      </c>
      <c r="D23" s="46">
        <v>235251</v>
      </c>
      <c r="E23" s="54">
        <v>292539</v>
      </c>
      <c r="F23" s="54">
        <v>168275</v>
      </c>
      <c r="G23" s="54">
        <v>233035</v>
      </c>
      <c r="H23" s="54">
        <v>289020</v>
      </c>
      <c r="I23" s="54">
        <v>167583</v>
      </c>
      <c r="J23" s="54">
        <v>2216</v>
      </c>
      <c r="K23" s="54">
        <v>3519</v>
      </c>
      <c r="L23" s="59">
        <v>692</v>
      </c>
    </row>
    <row r="24" spans="1:12" s="41" customFormat="1" ht="17.25" customHeight="1">
      <c r="A24" s="59"/>
      <c r="B24" s="1073"/>
      <c r="C24" s="766" t="s">
        <v>1129</v>
      </c>
      <c r="D24" s="46">
        <v>240216</v>
      </c>
      <c r="E24" s="54">
        <v>299721</v>
      </c>
      <c r="F24" s="54">
        <v>171435</v>
      </c>
      <c r="G24" s="54">
        <v>235238</v>
      </c>
      <c r="H24" s="54">
        <v>193661</v>
      </c>
      <c r="I24" s="54">
        <v>167709</v>
      </c>
      <c r="J24" s="54">
        <v>4978</v>
      </c>
      <c r="K24" s="54">
        <v>6060</v>
      </c>
      <c r="L24" s="59">
        <v>3726</v>
      </c>
    </row>
    <row r="25" spans="1:12" s="41" customFormat="1" ht="17.25" customHeight="1">
      <c r="A25" s="59"/>
      <c r="B25" s="1073"/>
      <c r="C25" s="766" t="s">
        <v>1130</v>
      </c>
      <c r="D25" s="46">
        <v>589700</v>
      </c>
      <c r="E25" s="54">
        <v>743169</v>
      </c>
      <c r="F25" s="54">
        <v>410988</v>
      </c>
      <c r="G25" s="54">
        <v>236929</v>
      </c>
      <c r="H25" s="54">
        <v>296057</v>
      </c>
      <c r="I25" s="54">
        <v>168076</v>
      </c>
      <c r="J25" s="54">
        <v>352771</v>
      </c>
      <c r="K25" s="54">
        <v>447112</v>
      </c>
      <c r="L25" s="59">
        <v>242912</v>
      </c>
    </row>
    <row r="26" spans="1:12" s="41" customFormat="1" ht="9.75" customHeight="1">
      <c r="A26" s="59"/>
      <c r="B26" s="46"/>
      <c r="C26" s="59"/>
      <c r="D26" s="46"/>
      <c r="E26" s="54"/>
      <c r="F26" s="54"/>
      <c r="G26" s="54"/>
      <c r="H26" s="54"/>
      <c r="I26" s="54"/>
      <c r="J26" s="54"/>
      <c r="K26" s="54"/>
      <c r="L26" s="59"/>
    </row>
    <row r="27" spans="1:12" s="41" customFormat="1" ht="17.25" customHeight="1">
      <c r="A27" s="59"/>
      <c r="B27" s="1545" t="s">
        <v>1102</v>
      </c>
      <c r="C27" s="1546"/>
      <c r="D27" s="46">
        <v>292767</v>
      </c>
      <c r="E27" s="54">
        <v>310002</v>
      </c>
      <c r="F27" s="54">
        <v>191345</v>
      </c>
      <c r="G27" s="54">
        <v>255302</v>
      </c>
      <c r="H27" s="54">
        <v>270300</v>
      </c>
      <c r="I27" s="54">
        <v>165819</v>
      </c>
      <c r="J27" s="54">
        <v>37465</v>
      </c>
      <c r="K27" s="54">
        <v>39702</v>
      </c>
      <c r="L27" s="59">
        <v>25526</v>
      </c>
    </row>
    <row r="28" spans="1:12" s="41" customFormat="1" ht="17.25" customHeight="1">
      <c r="A28" s="59"/>
      <c r="B28" s="1545" t="s">
        <v>1103</v>
      </c>
      <c r="C28" s="1546"/>
      <c r="D28" s="46">
        <v>249711</v>
      </c>
      <c r="E28" s="54">
        <v>330585</v>
      </c>
      <c r="F28" s="54">
        <v>175006</v>
      </c>
      <c r="G28" s="54">
        <v>201787</v>
      </c>
      <c r="H28" s="54">
        <v>262244</v>
      </c>
      <c r="I28" s="54">
        <v>145601</v>
      </c>
      <c r="J28" s="54">
        <v>47924</v>
      </c>
      <c r="K28" s="54">
        <v>68341</v>
      </c>
      <c r="L28" s="59">
        <v>29405</v>
      </c>
    </row>
    <row r="29" spans="1:12" s="41" customFormat="1" ht="17.25" customHeight="1">
      <c r="A29" s="59"/>
      <c r="B29" s="1088"/>
      <c r="C29" s="634" t="s">
        <v>1131</v>
      </c>
      <c r="D29" s="46">
        <v>217174</v>
      </c>
      <c r="E29" s="54">
        <v>310191</v>
      </c>
      <c r="F29" s="54">
        <v>153488</v>
      </c>
      <c r="G29" s="54">
        <v>177109</v>
      </c>
      <c r="H29" s="54">
        <v>249496</v>
      </c>
      <c r="I29" s="54">
        <v>127533</v>
      </c>
      <c r="J29" s="54">
        <v>40065</v>
      </c>
      <c r="K29" s="54">
        <v>60695</v>
      </c>
      <c r="L29" s="59">
        <v>25955</v>
      </c>
    </row>
    <row r="30" spans="1:12" s="41" customFormat="1" ht="17.25" customHeight="1">
      <c r="A30" s="59"/>
      <c r="B30" s="1088"/>
      <c r="C30" s="634" t="s">
        <v>1132</v>
      </c>
      <c r="D30" s="46">
        <v>198575</v>
      </c>
      <c r="E30" s="54">
        <v>312812</v>
      </c>
      <c r="F30" s="54">
        <v>162249</v>
      </c>
      <c r="G30" s="54">
        <v>171404</v>
      </c>
      <c r="H30" s="54">
        <v>269310</v>
      </c>
      <c r="I30" s="54">
        <v>140207</v>
      </c>
      <c r="J30" s="54">
        <v>27171</v>
      </c>
      <c r="K30" s="54">
        <v>43502</v>
      </c>
      <c r="L30" s="59">
        <v>22042</v>
      </c>
    </row>
    <row r="31" spans="1:12" s="41" customFormat="1" ht="17.25" customHeight="1">
      <c r="A31" s="59"/>
      <c r="B31" s="1088"/>
      <c r="C31" s="634" t="s">
        <v>1133</v>
      </c>
      <c r="D31" s="46">
        <v>169310</v>
      </c>
      <c r="E31" s="54">
        <v>263362</v>
      </c>
      <c r="F31" s="54">
        <v>156638</v>
      </c>
      <c r="G31" s="54">
        <v>149996</v>
      </c>
      <c r="H31" s="54">
        <v>236082</v>
      </c>
      <c r="I31" s="54">
        <v>138435</v>
      </c>
      <c r="J31" s="54">
        <v>19314</v>
      </c>
      <c r="K31" s="54">
        <v>27280</v>
      </c>
      <c r="L31" s="59">
        <v>18203</v>
      </c>
    </row>
    <row r="32" spans="1:12" s="41" customFormat="1" ht="17.25" customHeight="1">
      <c r="A32" s="59"/>
      <c r="B32" s="1088"/>
      <c r="C32" s="634" t="s">
        <v>1134</v>
      </c>
      <c r="D32" s="46">
        <v>245880</v>
      </c>
      <c r="E32" s="54">
        <v>263254</v>
      </c>
      <c r="F32" s="54">
        <v>185181</v>
      </c>
      <c r="G32" s="54">
        <v>204783</v>
      </c>
      <c r="H32" s="54">
        <v>219541</v>
      </c>
      <c r="I32" s="54">
        <v>153524</v>
      </c>
      <c r="J32" s="54">
        <v>41097</v>
      </c>
      <c r="K32" s="54">
        <v>43713</v>
      </c>
      <c r="L32" s="59">
        <v>31657</v>
      </c>
    </row>
    <row r="33" spans="1:12" s="41" customFormat="1" ht="17.25" customHeight="1">
      <c r="A33" s="59"/>
      <c r="B33" s="1088"/>
      <c r="C33" s="634" t="s">
        <v>1135</v>
      </c>
      <c r="D33" s="46">
        <v>322922</v>
      </c>
      <c r="E33" s="54">
        <v>350556</v>
      </c>
      <c r="F33" s="54">
        <v>211969</v>
      </c>
      <c r="G33" s="54">
        <v>243265</v>
      </c>
      <c r="H33" s="54">
        <v>262836</v>
      </c>
      <c r="I33" s="54">
        <v>164864</v>
      </c>
      <c r="J33" s="54">
        <v>79657</v>
      </c>
      <c r="K33" s="54">
        <v>87720</v>
      </c>
      <c r="L33" s="59">
        <v>47105</v>
      </c>
    </row>
    <row r="34" spans="1:12" s="41" customFormat="1" ht="17.25" customHeight="1">
      <c r="A34" s="59"/>
      <c r="B34" s="1088"/>
      <c r="C34" s="634" t="s">
        <v>1136</v>
      </c>
      <c r="D34" s="46">
        <v>340170</v>
      </c>
      <c r="E34" s="54">
        <v>360247</v>
      </c>
      <c r="F34" s="54">
        <v>212212</v>
      </c>
      <c r="G34" s="54">
        <v>275922</v>
      </c>
      <c r="H34" s="54">
        <v>291791</v>
      </c>
      <c r="I34" s="54">
        <v>174374</v>
      </c>
      <c r="J34" s="54">
        <v>64248</v>
      </c>
      <c r="K34" s="54">
        <v>68456</v>
      </c>
      <c r="L34" s="59">
        <v>37838</v>
      </c>
    </row>
    <row r="35" spans="1:12" s="41" customFormat="1" ht="17.25" customHeight="1">
      <c r="A35" s="59"/>
      <c r="B35" s="1088"/>
      <c r="C35" s="634" t="s">
        <v>1137</v>
      </c>
      <c r="D35" s="46">
        <v>284927</v>
      </c>
      <c r="E35" s="54">
        <v>316993</v>
      </c>
      <c r="F35" s="54">
        <v>204358</v>
      </c>
      <c r="G35" s="54">
        <v>227645</v>
      </c>
      <c r="H35" s="54">
        <v>253269</v>
      </c>
      <c r="I35" s="54">
        <v>163234</v>
      </c>
      <c r="J35" s="54">
        <v>57282</v>
      </c>
      <c r="K35" s="54">
        <v>63724</v>
      </c>
      <c r="L35" s="59">
        <v>41124</v>
      </c>
    </row>
    <row r="36" spans="1:12" s="41" customFormat="1" ht="17.25" customHeight="1">
      <c r="A36" s="59"/>
      <c r="B36" s="1088"/>
      <c r="C36" s="634" t="s">
        <v>1138</v>
      </c>
      <c r="D36" s="46">
        <v>271876</v>
      </c>
      <c r="E36" s="54">
        <v>294603</v>
      </c>
      <c r="F36" s="54">
        <v>180493</v>
      </c>
      <c r="G36" s="54">
        <v>232162</v>
      </c>
      <c r="H36" s="54">
        <v>251449</v>
      </c>
      <c r="I36" s="54">
        <v>154283</v>
      </c>
      <c r="J36" s="54">
        <v>39714</v>
      </c>
      <c r="K36" s="54">
        <v>43154</v>
      </c>
      <c r="L36" s="59">
        <v>26210</v>
      </c>
    </row>
    <row r="37" spans="1:12" s="41" customFormat="1" ht="17.25" customHeight="1">
      <c r="A37" s="59"/>
      <c r="B37" s="1088"/>
      <c r="C37" s="634" t="s">
        <v>1139</v>
      </c>
      <c r="D37" s="46">
        <v>246787</v>
      </c>
      <c r="E37" s="54">
        <v>338013</v>
      </c>
      <c r="F37" s="54">
        <v>177565</v>
      </c>
      <c r="G37" s="54">
        <v>197911</v>
      </c>
      <c r="H37" s="54">
        <v>265312</v>
      </c>
      <c r="I37" s="54">
        <v>146482</v>
      </c>
      <c r="J37" s="54">
        <v>48876</v>
      </c>
      <c r="K37" s="54">
        <v>72701</v>
      </c>
      <c r="L37" s="59">
        <v>31083</v>
      </c>
    </row>
    <row r="38" spans="1:12" s="41" customFormat="1" ht="17.25" customHeight="1">
      <c r="A38" s="59"/>
      <c r="B38" s="1088"/>
      <c r="C38" s="634" t="s">
        <v>1140</v>
      </c>
      <c r="D38" s="46">
        <v>297713</v>
      </c>
      <c r="E38" s="54">
        <v>354863</v>
      </c>
      <c r="F38" s="54">
        <v>205813</v>
      </c>
      <c r="G38" s="54">
        <v>231663</v>
      </c>
      <c r="H38" s="54">
        <v>273171</v>
      </c>
      <c r="I38" s="54">
        <v>164376</v>
      </c>
      <c r="J38" s="54">
        <v>66050</v>
      </c>
      <c r="K38" s="54">
        <v>81692</v>
      </c>
      <c r="L38" s="59">
        <v>41437</v>
      </c>
    </row>
    <row r="39" spans="1:12" s="41" customFormat="1" ht="17.25" customHeight="1">
      <c r="A39" s="59"/>
      <c r="B39" s="1545" t="s">
        <v>1141</v>
      </c>
      <c r="C39" s="1546"/>
      <c r="D39" s="67" t="s">
        <v>1142</v>
      </c>
      <c r="E39" s="61" t="s">
        <v>1142</v>
      </c>
      <c r="F39" s="61" t="s">
        <v>1142</v>
      </c>
      <c r="G39" s="61" t="s">
        <v>1142</v>
      </c>
      <c r="H39" s="61" t="s">
        <v>1142</v>
      </c>
      <c r="I39" s="61" t="s">
        <v>1142</v>
      </c>
      <c r="J39" s="61" t="s">
        <v>1142</v>
      </c>
      <c r="K39" s="61" t="s">
        <v>1142</v>
      </c>
      <c r="L39" s="61" t="s">
        <v>1142</v>
      </c>
    </row>
    <row r="40" spans="1:12" s="41" customFormat="1" ht="17.25" customHeight="1">
      <c r="A40" s="59"/>
      <c r="B40" s="1545" t="s">
        <v>1104</v>
      </c>
      <c r="C40" s="1546"/>
      <c r="D40" s="46">
        <v>374407</v>
      </c>
      <c r="E40" s="54">
        <v>399667</v>
      </c>
      <c r="F40" s="54">
        <v>207809</v>
      </c>
      <c r="G40" s="54">
        <v>305166</v>
      </c>
      <c r="H40" s="54">
        <v>325904</v>
      </c>
      <c r="I40" s="54">
        <v>167213</v>
      </c>
      <c r="J40" s="54">
        <v>69241</v>
      </c>
      <c r="K40" s="54">
        <v>73763</v>
      </c>
      <c r="L40" s="59">
        <v>40596</v>
      </c>
    </row>
    <row r="41" spans="1:12" s="41" customFormat="1" ht="17.25" customHeight="1">
      <c r="A41" s="59"/>
      <c r="B41" s="1545" t="s">
        <v>1105</v>
      </c>
      <c r="C41" s="1546"/>
      <c r="D41" s="46">
        <v>249019</v>
      </c>
      <c r="E41" s="54">
        <v>342927</v>
      </c>
      <c r="F41" s="54">
        <v>158551</v>
      </c>
      <c r="G41" s="54">
        <v>197801</v>
      </c>
      <c r="H41" s="54">
        <v>264034</v>
      </c>
      <c r="I41" s="54">
        <v>133542</v>
      </c>
      <c r="J41" s="54">
        <v>51218</v>
      </c>
      <c r="K41" s="54">
        <v>78893</v>
      </c>
      <c r="L41" s="59">
        <v>25009</v>
      </c>
    </row>
    <row r="42" spans="1:12" s="41" customFormat="1" ht="17.25" customHeight="1">
      <c r="A42" s="59"/>
      <c r="B42" s="1545" t="s">
        <v>1106</v>
      </c>
      <c r="C42" s="1546"/>
      <c r="D42" s="46">
        <v>453017</v>
      </c>
      <c r="E42" s="54">
        <v>576968</v>
      </c>
      <c r="F42" s="54">
        <v>281841</v>
      </c>
      <c r="G42" s="54">
        <v>312431</v>
      </c>
      <c r="H42" s="54">
        <v>392663</v>
      </c>
      <c r="I42" s="54">
        <v>201317</v>
      </c>
      <c r="J42" s="54">
        <v>140586</v>
      </c>
      <c r="K42" s="54">
        <v>184305</v>
      </c>
      <c r="L42" s="59">
        <v>80524</v>
      </c>
    </row>
    <row r="43" spans="1:12" s="41" customFormat="1" ht="17.25" customHeight="1">
      <c r="A43" s="59"/>
      <c r="B43" s="1545" t="s">
        <v>1107</v>
      </c>
      <c r="C43" s="1546"/>
      <c r="D43" s="46">
        <v>352804</v>
      </c>
      <c r="E43" s="54">
        <v>422366</v>
      </c>
      <c r="F43" s="54">
        <v>292346</v>
      </c>
      <c r="G43" s="54">
        <v>262721</v>
      </c>
      <c r="H43" s="54">
        <v>314174</v>
      </c>
      <c r="I43" s="54">
        <v>217848</v>
      </c>
      <c r="J43" s="54">
        <v>90083</v>
      </c>
      <c r="K43" s="54">
        <v>108192</v>
      </c>
      <c r="L43" s="59">
        <v>74498</v>
      </c>
    </row>
    <row r="44" spans="1:12" s="41" customFormat="1" ht="17.25" customHeight="1">
      <c r="A44" s="59"/>
      <c r="B44" s="1088"/>
      <c r="C44" s="634" t="s">
        <v>1143</v>
      </c>
      <c r="D44" s="46">
        <v>210953</v>
      </c>
      <c r="E44" s="54">
        <v>270417</v>
      </c>
      <c r="F44" s="54">
        <v>173026</v>
      </c>
      <c r="G44" s="54">
        <v>170408</v>
      </c>
      <c r="H44" s="54">
        <v>219125</v>
      </c>
      <c r="I44" s="54">
        <v>139697</v>
      </c>
      <c r="J44" s="54">
        <v>40545</v>
      </c>
      <c r="K44" s="54">
        <v>51292</v>
      </c>
      <c r="L44" s="59">
        <v>33329</v>
      </c>
    </row>
    <row r="45" spans="1:12" s="41" customFormat="1" ht="17.25" customHeight="1">
      <c r="A45" s="59"/>
      <c r="B45" s="1088"/>
      <c r="C45" s="634" t="s">
        <v>1144</v>
      </c>
      <c r="D45" s="46">
        <v>426144</v>
      </c>
      <c r="E45" s="54">
        <v>637119</v>
      </c>
      <c r="F45" s="54">
        <v>365877</v>
      </c>
      <c r="G45" s="54">
        <v>319407</v>
      </c>
      <c r="H45" s="54">
        <v>493314</v>
      </c>
      <c r="I45" s="54">
        <v>269711</v>
      </c>
      <c r="J45" s="54">
        <v>106737</v>
      </c>
      <c r="K45" s="54">
        <v>143805</v>
      </c>
      <c r="L45" s="59">
        <v>96166</v>
      </c>
    </row>
    <row r="46" spans="1:12" s="41" customFormat="1" ht="17.25" customHeight="1">
      <c r="A46" s="59"/>
      <c r="B46" s="1088"/>
      <c r="C46" s="634" t="s">
        <v>1145</v>
      </c>
      <c r="D46" s="46">
        <v>484353</v>
      </c>
      <c r="E46" s="54">
        <v>523038</v>
      </c>
      <c r="F46" s="54">
        <v>437652</v>
      </c>
      <c r="G46" s="54">
        <v>339974</v>
      </c>
      <c r="H46" s="54">
        <v>370068</v>
      </c>
      <c r="I46" s="54">
        <v>303821</v>
      </c>
      <c r="J46" s="54">
        <v>144379</v>
      </c>
      <c r="K46" s="54">
        <v>152970</v>
      </c>
      <c r="L46" s="59">
        <v>133831</v>
      </c>
    </row>
    <row r="47" spans="1:12" s="41" customFormat="1" ht="17.25" customHeight="1">
      <c r="A47" s="59"/>
      <c r="B47" s="1088"/>
      <c r="C47" s="634" t="s">
        <v>1146</v>
      </c>
      <c r="D47" s="46">
        <v>301234</v>
      </c>
      <c r="E47" s="54">
        <v>358019</v>
      </c>
      <c r="F47" s="54">
        <v>287338</v>
      </c>
      <c r="G47" s="54">
        <v>211010</v>
      </c>
      <c r="H47" s="54">
        <v>259846</v>
      </c>
      <c r="I47" s="54">
        <v>199608</v>
      </c>
      <c r="J47" s="54">
        <v>90224</v>
      </c>
      <c r="K47" s="54">
        <v>98173</v>
      </c>
      <c r="L47" s="59">
        <v>87730</v>
      </c>
    </row>
    <row r="48" spans="1:12" s="41" customFormat="1" ht="17.25" customHeight="1" thickBot="1">
      <c r="A48" s="59"/>
      <c r="B48" s="1089"/>
      <c r="C48" s="1090" t="s">
        <v>1147</v>
      </c>
      <c r="D48" s="638">
        <v>284301</v>
      </c>
      <c r="E48" s="168">
        <v>358013</v>
      </c>
      <c r="F48" s="168">
        <v>174892</v>
      </c>
      <c r="G48" s="168">
        <v>222666</v>
      </c>
      <c r="H48" s="168">
        <v>271651</v>
      </c>
      <c r="I48" s="168">
        <v>148870</v>
      </c>
      <c r="J48" s="168">
        <v>61635</v>
      </c>
      <c r="K48" s="168">
        <v>86362</v>
      </c>
      <c r="L48" s="636">
        <v>26022</v>
      </c>
    </row>
    <row r="49" ht="12">
      <c r="B49" s="92" t="s">
        <v>1148</v>
      </c>
    </row>
    <row r="50" ht="12">
      <c r="B50" s="92" t="s">
        <v>1149</v>
      </c>
    </row>
  </sheetData>
  <mergeCells count="7">
    <mergeCell ref="B41:C41"/>
    <mergeCell ref="B42:C42"/>
    <mergeCell ref="B43:C43"/>
    <mergeCell ref="B27:C27"/>
    <mergeCell ref="B28:C28"/>
    <mergeCell ref="B39:C39"/>
    <mergeCell ref="B40:C40"/>
  </mergeCells>
  <printOptions/>
  <pageMargins left="0.75" right="0.75" top="1" bottom="1" header="0.512" footer="0.512"/>
  <pageSetup orientation="portrait" paperSize="8" r:id="rId1"/>
</worksheet>
</file>

<file path=xl/worksheets/sheet38.xml><?xml version="1.0" encoding="utf-8"?>
<worksheet xmlns="http://schemas.openxmlformats.org/spreadsheetml/2006/main" xmlns:r="http://schemas.openxmlformats.org/officeDocument/2006/relationships">
  <dimension ref="B2:S57"/>
  <sheetViews>
    <sheetView workbookViewId="0" topLeftCell="A1">
      <selection activeCell="A1" sqref="A1"/>
    </sheetView>
  </sheetViews>
  <sheetFormatPr defaultColWidth="9.00390625" defaultRowHeight="13.5"/>
  <cols>
    <col min="1" max="1" width="2.625" style="776" customWidth="1"/>
    <col min="2" max="2" width="2.375" style="776" customWidth="1"/>
    <col min="3" max="3" width="25.625" style="776" customWidth="1"/>
    <col min="4" max="4" width="3.75390625" style="776" customWidth="1"/>
    <col min="5" max="5" width="3.75390625" style="776" bestFit="1" customWidth="1"/>
    <col min="6" max="6" width="3.75390625" style="776" customWidth="1"/>
    <col min="7" max="7" width="3.75390625" style="776" bestFit="1" customWidth="1"/>
    <col min="8" max="8" width="3.875" style="776" customWidth="1"/>
    <col min="9" max="9" width="2.875" style="776" bestFit="1" customWidth="1"/>
    <col min="10" max="10" width="4.625" style="776" bestFit="1" customWidth="1"/>
    <col min="11" max="11" width="3.625" style="776" customWidth="1"/>
    <col min="12" max="12" width="2.875" style="776" bestFit="1" customWidth="1"/>
    <col min="13" max="14" width="8.625" style="776" customWidth="1"/>
    <col min="15" max="15" width="12.875" style="776" customWidth="1"/>
    <col min="16" max="16" width="9.50390625" style="776" customWidth="1"/>
    <col min="17" max="17" width="12.75390625" style="776" customWidth="1"/>
    <col min="18" max="18" width="7.625" style="776" customWidth="1"/>
    <col min="19" max="19" width="11.25390625" style="776" customWidth="1"/>
    <col min="20" max="16384" width="9.00390625" style="776" customWidth="1"/>
  </cols>
  <sheetData>
    <row r="2" spans="2:4" ht="14.25">
      <c r="B2" s="1091" t="s">
        <v>1227</v>
      </c>
      <c r="D2" s="1091"/>
    </row>
    <row r="3" spans="3:19" ht="12.75" thickBot="1">
      <c r="C3" s="779"/>
      <c r="D3" s="779"/>
      <c r="E3" s="779"/>
      <c r="F3" s="779"/>
      <c r="G3" s="779"/>
      <c r="H3" s="779"/>
      <c r="I3" s="779"/>
      <c r="J3" s="779"/>
      <c r="K3" s="779"/>
      <c r="L3" s="779"/>
      <c r="M3" s="779"/>
      <c r="N3" s="779"/>
      <c r="P3" s="1092"/>
      <c r="Q3" s="1092"/>
      <c r="S3" s="1093" t="s">
        <v>1187</v>
      </c>
    </row>
    <row r="4" spans="2:19" ht="13.5" customHeight="1" thickTop="1">
      <c r="B4" s="1560" t="s">
        <v>1151</v>
      </c>
      <c r="C4" s="1561"/>
      <c r="D4" s="1553" t="s">
        <v>1152</v>
      </c>
      <c r="E4" s="1554"/>
      <c r="F4" s="1554"/>
      <c r="G4" s="1554"/>
      <c r="H4" s="1554"/>
      <c r="I4" s="1554"/>
      <c r="J4" s="1554"/>
      <c r="K4" s="1554"/>
      <c r="L4" s="1555"/>
      <c r="M4" s="1094" t="s">
        <v>1153</v>
      </c>
      <c r="N4" s="1095"/>
      <c r="O4" s="1550" t="s">
        <v>1188</v>
      </c>
      <c r="P4" s="1551"/>
      <c r="Q4" s="1408" t="s">
        <v>1189</v>
      </c>
      <c r="R4" s="1409"/>
      <c r="S4" s="1410"/>
    </row>
    <row r="5" spans="2:19" ht="13.5" customHeight="1">
      <c r="B5" s="1397"/>
      <c r="C5" s="1562"/>
      <c r="D5" s="1556" t="s">
        <v>721</v>
      </c>
      <c r="E5" s="1406"/>
      <c r="F5" s="1556" t="s">
        <v>1154</v>
      </c>
      <c r="G5" s="1406"/>
      <c r="H5" s="1556" t="s">
        <v>1155</v>
      </c>
      <c r="I5" s="1406"/>
      <c r="J5" s="1406" t="s">
        <v>1600</v>
      </c>
      <c r="K5" s="1558" t="s">
        <v>1156</v>
      </c>
      <c r="L5" s="1552"/>
      <c r="M5" s="1390" t="s">
        <v>1157</v>
      </c>
      <c r="N5" s="789" t="s">
        <v>1158</v>
      </c>
      <c r="O5" s="1552" t="s">
        <v>1190</v>
      </c>
      <c r="P5" s="1548" t="s">
        <v>1191</v>
      </c>
      <c r="Q5" s="1547" t="s">
        <v>1192</v>
      </c>
      <c r="R5" s="788" t="s">
        <v>1193</v>
      </c>
      <c r="S5" s="1548" t="s">
        <v>1191</v>
      </c>
    </row>
    <row r="6" spans="2:19" ht="12">
      <c r="B6" s="1563"/>
      <c r="C6" s="1564"/>
      <c r="D6" s="1557"/>
      <c r="E6" s="1407"/>
      <c r="F6" s="1557"/>
      <c r="G6" s="1407"/>
      <c r="H6" s="1557"/>
      <c r="I6" s="1407"/>
      <c r="J6" s="1407"/>
      <c r="K6" s="1559"/>
      <c r="L6" s="1407"/>
      <c r="M6" s="1391"/>
      <c r="N6" s="793" t="s">
        <v>1159</v>
      </c>
      <c r="O6" s="1407"/>
      <c r="P6" s="1549"/>
      <c r="Q6" s="1391"/>
      <c r="R6" s="794" t="s">
        <v>1194</v>
      </c>
      <c r="S6" s="1549"/>
    </row>
    <row r="7" spans="2:19" s="800" customFormat="1" ht="15" customHeight="1">
      <c r="B7" s="1096"/>
      <c r="C7" s="1097"/>
      <c r="D7" s="659"/>
      <c r="E7" s="1098">
        <f>SUM(G7)</f>
        <v>-1</v>
      </c>
      <c r="F7" s="1099"/>
      <c r="G7" s="1098">
        <v>-1</v>
      </c>
      <c r="H7" s="1099"/>
      <c r="I7" s="1100"/>
      <c r="J7" s="652"/>
      <c r="K7" s="1099"/>
      <c r="L7" s="652"/>
      <c r="M7" s="1101">
        <v>-494</v>
      </c>
      <c r="N7" s="1102"/>
      <c r="O7" s="608"/>
      <c r="P7" s="608"/>
      <c r="Q7" s="1103"/>
      <c r="R7" s="1103"/>
      <c r="S7" s="1103"/>
    </row>
    <row r="8" spans="2:19" s="800" customFormat="1" ht="15" customHeight="1">
      <c r="B8" s="1096"/>
      <c r="C8" s="1104" t="s">
        <v>822</v>
      </c>
      <c r="D8" s="659"/>
      <c r="E8" s="652">
        <v>214</v>
      </c>
      <c r="F8" s="1099"/>
      <c r="G8" s="652">
        <v>79</v>
      </c>
      <c r="H8" s="1099"/>
      <c r="I8" s="652">
        <v>20</v>
      </c>
      <c r="J8" s="652">
        <v>54</v>
      </c>
      <c r="K8" s="1099"/>
      <c r="L8" s="652">
        <v>61</v>
      </c>
      <c r="M8" s="1099">
        <v>7918</v>
      </c>
      <c r="N8" s="997">
        <v>211756</v>
      </c>
      <c r="O8" s="608" t="s">
        <v>1195</v>
      </c>
      <c r="P8" s="608" t="s">
        <v>1195</v>
      </c>
      <c r="Q8" s="1103" t="s">
        <v>1195</v>
      </c>
      <c r="R8" s="1103" t="s">
        <v>1195</v>
      </c>
      <c r="S8" s="1103" t="s">
        <v>1195</v>
      </c>
    </row>
    <row r="9" spans="2:19" s="800" customFormat="1" ht="15" customHeight="1">
      <c r="B9" s="1096"/>
      <c r="C9" s="1097"/>
      <c r="D9" s="659"/>
      <c r="E9" s="652"/>
      <c r="F9" s="1099"/>
      <c r="G9" s="652"/>
      <c r="H9" s="1099"/>
      <c r="I9" s="1100"/>
      <c r="J9" s="652"/>
      <c r="K9" s="1099"/>
      <c r="L9" s="652"/>
      <c r="M9" s="1099"/>
      <c r="N9" s="997"/>
      <c r="O9" s="1105"/>
      <c r="P9" s="608"/>
      <c r="Q9" s="1103"/>
      <c r="R9" s="1103"/>
      <c r="S9" s="1103"/>
    </row>
    <row r="10" spans="2:19" s="800" customFormat="1" ht="15" customHeight="1">
      <c r="B10" s="1299" t="s">
        <v>1160</v>
      </c>
      <c r="C10" s="1300"/>
      <c r="D10" s="659"/>
      <c r="E10" s="652">
        <f>SUM(G10:L10)</f>
        <v>4</v>
      </c>
      <c r="F10" s="1099"/>
      <c r="G10" s="652">
        <f>SUM(G11:G12)</f>
        <v>2</v>
      </c>
      <c r="H10" s="1099"/>
      <c r="I10" s="1100">
        <v>0</v>
      </c>
      <c r="J10" s="652">
        <f>SUM(J11:J12)</f>
        <v>1</v>
      </c>
      <c r="K10" s="1099"/>
      <c r="L10" s="652">
        <f>SUM(L11:L12)</f>
        <v>1</v>
      </c>
      <c r="M10" s="1099">
        <f>SUM(M11:M12)</f>
        <v>360</v>
      </c>
      <c r="N10" s="997">
        <f>SUM(N11:N12)</f>
        <v>128002</v>
      </c>
      <c r="O10" s="1099">
        <f>SUM(O11:O12)</f>
        <v>507499520</v>
      </c>
      <c r="P10" s="997">
        <v>157879</v>
      </c>
      <c r="Q10" s="1106">
        <v>0</v>
      </c>
      <c r="R10" s="1106">
        <v>0</v>
      </c>
      <c r="S10" s="1106">
        <v>0</v>
      </c>
    </row>
    <row r="11" spans="2:19" ht="15" customHeight="1">
      <c r="B11" s="995"/>
      <c r="C11" s="662" t="s">
        <v>1161</v>
      </c>
      <c r="D11" s="640"/>
      <c r="E11" s="1103">
        <f>SUM(G11:L11)</f>
        <v>3</v>
      </c>
      <c r="F11" s="1105"/>
      <c r="G11" s="1103">
        <v>2</v>
      </c>
      <c r="H11" s="1105"/>
      <c r="I11" s="1100">
        <v>0</v>
      </c>
      <c r="J11" s="1103">
        <v>1</v>
      </c>
      <c r="K11" s="1105"/>
      <c r="L11" s="1100">
        <v>0</v>
      </c>
      <c r="M11" s="1105">
        <v>310</v>
      </c>
      <c r="N11" s="608">
        <v>117808</v>
      </c>
      <c r="O11" s="1105">
        <v>496844552</v>
      </c>
      <c r="P11" s="807">
        <v>125522</v>
      </c>
      <c r="Q11" s="1106">
        <v>0</v>
      </c>
      <c r="R11" s="1106">
        <v>0</v>
      </c>
      <c r="S11" s="1106">
        <v>0</v>
      </c>
    </row>
    <row r="12" spans="2:19" ht="15" customHeight="1">
      <c r="B12" s="995"/>
      <c r="C12" s="662" t="s">
        <v>1162</v>
      </c>
      <c r="D12" s="640"/>
      <c r="E12" s="1103">
        <f>SUM(G12:L12)</f>
        <v>1</v>
      </c>
      <c r="F12" s="1105"/>
      <c r="G12" s="1100">
        <v>0</v>
      </c>
      <c r="H12" s="1107"/>
      <c r="I12" s="1100">
        <v>0</v>
      </c>
      <c r="J12" s="1100">
        <v>0</v>
      </c>
      <c r="K12" s="1107"/>
      <c r="L12" s="1103">
        <v>1</v>
      </c>
      <c r="M12" s="1105">
        <v>50</v>
      </c>
      <c r="N12" s="608">
        <v>10194</v>
      </c>
      <c r="O12" s="1105">
        <v>10654968</v>
      </c>
      <c r="P12" s="807">
        <v>31357</v>
      </c>
      <c r="Q12" s="1106">
        <v>0</v>
      </c>
      <c r="R12" s="1106">
        <v>0</v>
      </c>
      <c r="S12" s="1106">
        <v>0</v>
      </c>
    </row>
    <row r="13" spans="2:19" ht="15" customHeight="1">
      <c r="B13" s="995"/>
      <c r="C13" s="662"/>
      <c r="D13" s="640"/>
      <c r="E13" s="1103"/>
      <c r="F13" s="1105"/>
      <c r="G13" s="1103"/>
      <c r="H13" s="1105"/>
      <c r="I13" s="1103"/>
      <c r="J13" s="1103"/>
      <c r="K13" s="1105"/>
      <c r="L13" s="1103"/>
      <c r="M13" s="1105"/>
      <c r="N13" s="608"/>
      <c r="O13" s="1105"/>
      <c r="P13" s="807"/>
      <c r="Q13" s="1108"/>
      <c r="R13" s="1108"/>
      <c r="S13" s="1108"/>
    </row>
    <row r="14" spans="2:19" s="800" customFormat="1" ht="15" customHeight="1">
      <c r="B14" s="1299" t="s">
        <v>1163</v>
      </c>
      <c r="C14" s="1300"/>
      <c r="D14" s="659"/>
      <c r="E14" s="652">
        <f>SUM(E15:E26)</f>
        <v>30</v>
      </c>
      <c r="F14" s="1099"/>
      <c r="G14" s="652">
        <f>SUM(G15:G26)</f>
        <v>13</v>
      </c>
      <c r="H14" s="1099"/>
      <c r="I14" s="652">
        <f>SUM(I15:I26)</f>
        <v>3</v>
      </c>
      <c r="J14" s="652">
        <f>SUM(J15:J26)</f>
        <v>8</v>
      </c>
      <c r="K14" s="1099"/>
      <c r="L14" s="652">
        <f>SUM(L15:L26)</f>
        <v>6</v>
      </c>
      <c r="M14" s="1099" t="s">
        <v>1196</v>
      </c>
      <c r="N14" s="997">
        <f>SUM(N15:N26)</f>
        <v>6439</v>
      </c>
      <c r="O14" s="997">
        <f>SUM(O15:O26)</f>
        <v>1857352435</v>
      </c>
      <c r="P14" s="652">
        <v>288453</v>
      </c>
      <c r="Q14" s="1103" t="s">
        <v>1195</v>
      </c>
      <c r="R14" s="1103" t="s">
        <v>1195</v>
      </c>
      <c r="S14" s="1103" t="s">
        <v>1195</v>
      </c>
    </row>
    <row r="15" spans="2:19" ht="15" customHeight="1">
      <c r="B15" s="995"/>
      <c r="C15" s="662" t="s">
        <v>1164</v>
      </c>
      <c r="D15" s="640"/>
      <c r="E15" s="1103">
        <f>SUM(G15:L15)</f>
        <v>10</v>
      </c>
      <c r="F15" s="1105"/>
      <c r="G15" s="1103">
        <v>2</v>
      </c>
      <c r="H15" s="1105"/>
      <c r="I15" s="1103">
        <v>1</v>
      </c>
      <c r="J15" s="1103">
        <v>5</v>
      </c>
      <c r="K15" s="1105"/>
      <c r="L15" s="1103">
        <v>2</v>
      </c>
      <c r="M15" s="1105">
        <v>36</v>
      </c>
      <c r="N15" s="608">
        <v>7</v>
      </c>
      <c r="O15" s="1105">
        <v>1642710</v>
      </c>
      <c r="P15" s="807">
        <v>234673</v>
      </c>
      <c r="Q15" s="1108"/>
      <c r="R15" s="1108"/>
      <c r="S15" s="1108"/>
    </row>
    <row r="16" spans="2:19" ht="15" customHeight="1">
      <c r="B16" s="995"/>
      <c r="C16" s="662" t="s">
        <v>1165</v>
      </c>
      <c r="D16" s="640"/>
      <c r="E16" s="1103">
        <f>SUM(G16:L16)</f>
        <v>1</v>
      </c>
      <c r="F16" s="1105"/>
      <c r="G16" s="1100">
        <v>0</v>
      </c>
      <c r="H16" s="1107"/>
      <c r="I16" s="1100">
        <v>0</v>
      </c>
      <c r="J16" s="1100">
        <v>0</v>
      </c>
      <c r="K16" s="1107"/>
      <c r="L16" s="1103">
        <v>1</v>
      </c>
      <c r="M16" s="1105">
        <v>30</v>
      </c>
      <c r="N16" s="608">
        <v>189</v>
      </c>
      <c r="O16" s="779">
        <v>92687099</v>
      </c>
      <c r="P16" s="807">
        <v>490407</v>
      </c>
      <c r="Q16" s="1103" t="s">
        <v>1195</v>
      </c>
      <c r="R16" s="1103" t="s">
        <v>1195</v>
      </c>
      <c r="S16" s="1103" t="s">
        <v>1195</v>
      </c>
    </row>
    <row r="17" spans="2:19" ht="15" customHeight="1">
      <c r="B17" s="995"/>
      <c r="C17" s="662" t="s">
        <v>1197</v>
      </c>
      <c r="D17" s="640"/>
      <c r="E17" s="1103">
        <f>SUM(G17:L17)</f>
        <v>3</v>
      </c>
      <c r="F17" s="1105"/>
      <c r="G17" s="1103">
        <v>3</v>
      </c>
      <c r="H17" s="1105"/>
      <c r="I17" s="1100">
        <v>0</v>
      </c>
      <c r="J17" s="1100">
        <v>0</v>
      </c>
      <c r="K17" s="1107"/>
      <c r="L17" s="1100">
        <v>0</v>
      </c>
      <c r="M17" s="1105">
        <v>34</v>
      </c>
      <c r="N17" s="608">
        <v>56</v>
      </c>
      <c r="O17" s="779">
        <v>17176006</v>
      </c>
      <c r="P17" s="807">
        <v>306714</v>
      </c>
      <c r="Q17" s="1103" t="s">
        <v>1195</v>
      </c>
      <c r="R17" s="1103" t="s">
        <v>1195</v>
      </c>
      <c r="S17" s="1103" t="s">
        <v>1195</v>
      </c>
    </row>
    <row r="18" spans="2:19" ht="15" customHeight="1">
      <c r="B18" s="995"/>
      <c r="C18" s="662" t="s">
        <v>1198</v>
      </c>
      <c r="D18" s="640"/>
      <c r="E18" s="1103">
        <f>SUM(G18:L18)</f>
        <v>5</v>
      </c>
      <c r="F18" s="1105"/>
      <c r="G18" s="1103">
        <v>2</v>
      </c>
      <c r="H18" s="1105"/>
      <c r="I18" s="1103">
        <v>1</v>
      </c>
      <c r="J18" s="1103">
        <v>1</v>
      </c>
      <c r="K18" s="1105"/>
      <c r="L18" s="1103">
        <v>1</v>
      </c>
      <c r="M18" s="1105">
        <v>263</v>
      </c>
      <c r="N18" s="608">
        <v>1628</v>
      </c>
      <c r="O18" s="779">
        <v>433938355</v>
      </c>
      <c r="P18" s="807">
        <v>266546</v>
      </c>
      <c r="Q18" s="1103" t="s">
        <v>1195</v>
      </c>
      <c r="R18" s="1103" t="s">
        <v>1195</v>
      </c>
      <c r="S18" s="1103" t="s">
        <v>1195</v>
      </c>
    </row>
    <row r="19" spans="2:19" ht="15" customHeight="1">
      <c r="B19" s="995"/>
      <c r="C19" s="662" t="s">
        <v>1199</v>
      </c>
      <c r="D19" s="640"/>
      <c r="E19" s="1103">
        <f>SUM(G19:L19)</f>
        <v>3</v>
      </c>
      <c r="F19" s="1105"/>
      <c r="G19" s="1100">
        <v>0</v>
      </c>
      <c r="H19" s="1107"/>
      <c r="I19" s="1103">
        <v>1</v>
      </c>
      <c r="J19" s="1103">
        <v>1</v>
      </c>
      <c r="K19" s="1105"/>
      <c r="L19" s="1103">
        <v>1</v>
      </c>
      <c r="M19" s="1105">
        <v>270</v>
      </c>
      <c r="N19" s="608">
        <v>1100</v>
      </c>
      <c r="O19" s="779">
        <v>377014927</v>
      </c>
      <c r="P19" s="807">
        <v>342740</v>
      </c>
      <c r="Q19" s="1103" t="s">
        <v>1200</v>
      </c>
      <c r="R19" s="1103" t="s">
        <v>1200</v>
      </c>
      <c r="S19" s="1103" t="s">
        <v>1200</v>
      </c>
    </row>
    <row r="20" spans="2:19" ht="15" customHeight="1">
      <c r="B20" s="995"/>
      <c r="C20" s="662" t="s">
        <v>1201</v>
      </c>
      <c r="D20" s="1109"/>
      <c r="E20" s="1103">
        <v>3</v>
      </c>
      <c r="F20" s="1110"/>
      <c r="G20" s="1103">
        <v>2</v>
      </c>
      <c r="H20" s="1105"/>
      <c r="I20" s="1100">
        <v>0</v>
      </c>
      <c r="J20" s="1100">
        <v>0</v>
      </c>
      <c r="K20" s="1110"/>
      <c r="L20" s="1103">
        <v>1</v>
      </c>
      <c r="M20" s="1105" t="s">
        <v>1202</v>
      </c>
      <c r="N20" s="608">
        <v>548</v>
      </c>
      <c r="O20" s="779">
        <v>105146000</v>
      </c>
      <c r="P20" s="807">
        <v>191872</v>
      </c>
      <c r="Q20" s="1103" t="s">
        <v>1200</v>
      </c>
      <c r="R20" s="1103" t="s">
        <v>1200</v>
      </c>
      <c r="S20" s="1103" t="s">
        <v>1200</v>
      </c>
    </row>
    <row r="21" spans="2:19" ht="15" customHeight="1">
      <c r="B21" s="995"/>
      <c r="C21" s="662" t="s">
        <v>1166</v>
      </c>
      <c r="D21" s="1109"/>
      <c r="E21" s="1106">
        <v>0</v>
      </c>
      <c r="F21" s="1105"/>
      <c r="G21" s="1100">
        <v>0</v>
      </c>
      <c r="H21" s="1107"/>
      <c r="I21" s="1100">
        <v>0</v>
      </c>
      <c r="J21" s="1100">
        <v>0</v>
      </c>
      <c r="K21" s="1107"/>
      <c r="L21" s="1100">
        <v>0</v>
      </c>
      <c r="M21" s="1106">
        <v>0</v>
      </c>
      <c r="N21" s="1106">
        <v>0</v>
      </c>
      <c r="O21" s="1106">
        <v>0</v>
      </c>
      <c r="P21" s="1106">
        <v>0</v>
      </c>
      <c r="Q21" s="1108"/>
      <c r="R21" s="1108"/>
      <c r="S21" s="1108"/>
    </row>
    <row r="22" spans="2:19" ht="15" customHeight="1">
      <c r="B22" s="995"/>
      <c r="C22" s="662" t="s">
        <v>1167</v>
      </c>
      <c r="D22" s="1109"/>
      <c r="E22" s="1106">
        <v>0</v>
      </c>
      <c r="F22" s="1105"/>
      <c r="G22" s="1100">
        <v>0</v>
      </c>
      <c r="H22" s="1107"/>
      <c r="I22" s="1100">
        <v>0</v>
      </c>
      <c r="J22" s="1100">
        <v>0</v>
      </c>
      <c r="K22" s="1107"/>
      <c r="L22" s="1100">
        <v>0</v>
      </c>
      <c r="M22" s="1106">
        <v>0</v>
      </c>
      <c r="N22" s="1106">
        <v>0</v>
      </c>
      <c r="O22" s="1106">
        <v>0</v>
      </c>
      <c r="P22" s="1106">
        <v>0</v>
      </c>
      <c r="Q22" s="1108"/>
      <c r="R22" s="1108"/>
      <c r="S22" s="1108"/>
    </row>
    <row r="23" spans="2:19" ht="15" customHeight="1">
      <c r="B23" s="995"/>
      <c r="C23" s="662" t="s">
        <v>1168</v>
      </c>
      <c r="D23" s="1109"/>
      <c r="E23" s="1103">
        <v>1</v>
      </c>
      <c r="F23" s="1110"/>
      <c r="G23" s="1103">
        <v>1</v>
      </c>
      <c r="H23" s="1105"/>
      <c r="I23" s="1100">
        <v>0</v>
      </c>
      <c r="J23" s="1100">
        <v>0</v>
      </c>
      <c r="K23" s="1107"/>
      <c r="L23" s="1100">
        <v>0</v>
      </c>
      <c r="M23" s="1105" t="s">
        <v>1203</v>
      </c>
      <c r="N23" s="608">
        <v>122</v>
      </c>
      <c r="O23" s="779">
        <v>27066740</v>
      </c>
      <c r="P23" s="807">
        <v>221858</v>
      </c>
      <c r="Q23" s="1103" t="s">
        <v>1200</v>
      </c>
      <c r="R23" s="1103" t="s">
        <v>1200</v>
      </c>
      <c r="S23" s="1103" t="s">
        <v>1200</v>
      </c>
    </row>
    <row r="24" spans="2:19" ht="15" customHeight="1">
      <c r="B24" s="995"/>
      <c r="C24" s="662" t="s">
        <v>1169</v>
      </c>
      <c r="D24" s="1109"/>
      <c r="E24" s="1103">
        <v>1</v>
      </c>
      <c r="F24" s="1110"/>
      <c r="G24" s="1103">
        <v>1</v>
      </c>
      <c r="H24" s="1105"/>
      <c r="I24" s="1100">
        <v>0</v>
      </c>
      <c r="J24" s="1100">
        <v>0</v>
      </c>
      <c r="K24" s="1107"/>
      <c r="L24" s="1100">
        <v>0</v>
      </c>
      <c r="M24" s="1105" t="s">
        <v>1204</v>
      </c>
      <c r="N24" s="608">
        <v>742</v>
      </c>
      <c r="O24" s="779">
        <v>117627258</v>
      </c>
      <c r="P24" s="807">
        <v>158527</v>
      </c>
      <c r="Q24" s="1103" t="s">
        <v>1200</v>
      </c>
      <c r="R24" s="1103" t="s">
        <v>1200</v>
      </c>
      <c r="S24" s="1103" t="s">
        <v>1200</v>
      </c>
    </row>
    <row r="25" spans="2:19" ht="15" customHeight="1">
      <c r="B25" s="995"/>
      <c r="C25" s="662" t="s">
        <v>1170</v>
      </c>
      <c r="D25" s="640"/>
      <c r="E25" s="1103">
        <f>SUM(G25:L25)</f>
        <v>2</v>
      </c>
      <c r="F25" s="1105"/>
      <c r="G25" s="1103">
        <v>1</v>
      </c>
      <c r="H25" s="1105"/>
      <c r="I25" s="1100">
        <v>0</v>
      </c>
      <c r="J25" s="1103">
        <v>1</v>
      </c>
      <c r="K25" s="1105"/>
      <c r="L25" s="1100">
        <v>0</v>
      </c>
      <c r="M25" s="1106">
        <v>0</v>
      </c>
      <c r="N25" s="608">
        <v>1994</v>
      </c>
      <c r="O25" s="779">
        <v>665549184</v>
      </c>
      <c r="P25" s="807">
        <v>333775</v>
      </c>
      <c r="Q25" s="1103" t="s">
        <v>1200</v>
      </c>
      <c r="R25" s="1103" t="s">
        <v>1200</v>
      </c>
      <c r="S25" s="1103" t="s">
        <v>1200</v>
      </c>
    </row>
    <row r="26" spans="2:19" ht="15" customHeight="1">
      <c r="B26" s="995"/>
      <c r="C26" s="662" t="s">
        <v>1205</v>
      </c>
      <c r="D26" s="640"/>
      <c r="E26" s="1103">
        <f>SUM(G26:L26)</f>
        <v>1</v>
      </c>
      <c r="F26" s="1105"/>
      <c r="G26" s="1103">
        <v>1</v>
      </c>
      <c r="H26" s="1105"/>
      <c r="I26" s="1100">
        <v>0</v>
      </c>
      <c r="J26" s="1100">
        <v>0</v>
      </c>
      <c r="K26" s="1107"/>
      <c r="L26" s="1100">
        <v>0</v>
      </c>
      <c r="M26" s="1105">
        <v>35</v>
      </c>
      <c r="N26" s="608">
        <v>53</v>
      </c>
      <c r="O26" s="779">
        <v>19504156</v>
      </c>
      <c r="P26" s="807">
        <v>368002</v>
      </c>
      <c r="Q26" s="1103" t="s">
        <v>1206</v>
      </c>
      <c r="R26" s="1103" t="s">
        <v>1206</v>
      </c>
      <c r="S26" s="1103" t="s">
        <v>1206</v>
      </c>
    </row>
    <row r="27" spans="2:19" ht="15" customHeight="1">
      <c r="B27" s="995"/>
      <c r="C27" s="662"/>
      <c r="D27" s="640"/>
      <c r="E27" s="1103"/>
      <c r="F27" s="1105"/>
      <c r="G27" s="1103"/>
      <c r="H27" s="1105"/>
      <c r="I27" s="1103"/>
      <c r="J27" s="1103"/>
      <c r="K27" s="1105"/>
      <c r="L27" s="1103"/>
      <c r="M27" s="1105"/>
      <c r="N27" s="608"/>
      <c r="O27" s="1105"/>
      <c r="P27" s="807"/>
      <c r="Q27" s="1108"/>
      <c r="R27" s="1108"/>
      <c r="S27" s="1108"/>
    </row>
    <row r="28" spans="2:19" s="800" customFormat="1" ht="15" customHeight="1">
      <c r="B28" s="1299" t="s">
        <v>1171</v>
      </c>
      <c r="C28" s="1300"/>
      <c r="D28" s="659"/>
      <c r="E28" s="652">
        <f>SUM(E29:E34)</f>
        <v>153</v>
      </c>
      <c r="F28" s="1099"/>
      <c r="G28" s="652">
        <f>SUM(G29:G34)</f>
        <v>54</v>
      </c>
      <c r="H28" s="1099"/>
      <c r="I28" s="652">
        <f>SUM(I29:I34)</f>
        <v>15</v>
      </c>
      <c r="J28" s="652">
        <f>SUM(J29:J34)</f>
        <v>35</v>
      </c>
      <c r="K28" s="1099"/>
      <c r="L28" s="652">
        <f>SUM(L29:L34)</f>
        <v>49</v>
      </c>
      <c r="M28" s="1099">
        <f>SUM(M29:M34)</f>
        <v>4746</v>
      </c>
      <c r="N28" s="997">
        <f>SUM(N29:N34)</f>
        <v>54747</v>
      </c>
      <c r="O28" s="1099">
        <f>SUM(O29:O34)</f>
        <v>13041498586</v>
      </c>
      <c r="P28" s="997" t="s">
        <v>1206</v>
      </c>
      <c r="Q28" s="652" t="s">
        <v>1206</v>
      </c>
      <c r="R28" s="652" t="s">
        <v>1206</v>
      </c>
      <c r="S28" s="652" t="s">
        <v>1206</v>
      </c>
    </row>
    <row r="29" spans="2:19" ht="15" customHeight="1">
      <c r="B29" s="995"/>
      <c r="C29" s="662" t="s">
        <v>1172</v>
      </c>
      <c r="D29" s="640"/>
      <c r="E29" s="1103">
        <f aca="true" t="shared" si="0" ref="E29:E34">SUM(G29:L29)</f>
        <v>12</v>
      </c>
      <c r="F29" s="1105"/>
      <c r="G29" s="1103">
        <v>5</v>
      </c>
      <c r="H29" s="1105"/>
      <c r="I29" s="1103">
        <v>1</v>
      </c>
      <c r="J29" s="1103">
        <v>3</v>
      </c>
      <c r="K29" s="1105"/>
      <c r="L29" s="1103">
        <v>3</v>
      </c>
      <c r="M29" s="1105">
        <v>1020</v>
      </c>
      <c r="N29" s="608">
        <v>12318</v>
      </c>
      <c r="O29" s="1105">
        <v>1975414240</v>
      </c>
      <c r="P29" s="807">
        <v>160368</v>
      </c>
      <c r="Q29" s="1108">
        <v>322909439</v>
      </c>
      <c r="R29" s="1108">
        <v>12318</v>
      </c>
      <c r="S29" s="1108">
        <v>26214</v>
      </c>
    </row>
    <row r="30" spans="2:19" ht="15" customHeight="1">
      <c r="B30" s="995"/>
      <c r="C30" s="662" t="s">
        <v>1173</v>
      </c>
      <c r="D30" s="640"/>
      <c r="E30" s="1103">
        <f t="shared" si="0"/>
        <v>49</v>
      </c>
      <c r="F30" s="1105"/>
      <c r="G30" s="1103">
        <v>18</v>
      </c>
      <c r="H30" s="1105"/>
      <c r="I30" s="1103">
        <v>6</v>
      </c>
      <c r="J30" s="1103">
        <v>11</v>
      </c>
      <c r="K30" s="1105"/>
      <c r="L30" s="1103">
        <v>14</v>
      </c>
      <c r="M30" s="1105">
        <v>3576</v>
      </c>
      <c r="N30" s="608">
        <v>41039</v>
      </c>
      <c r="O30" s="1105">
        <v>10963286881</v>
      </c>
      <c r="P30" s="807">
        <v>267143</v>
      </c>
      <c r="Q30" s="1108">
        <v>1752485659</v>
      </c>
      <c r="R30" s="1108">
        <v>41039</v>
      </c>
      <c r="S30" s="1108">
        <v>42702</v>
      </c>
    </row>
    <row r="31" spans="2:19" ht="15" customHeight="1">
      <c r="B31" s="995"/>
      <c r="C31" s="662" t="s">
        <v>1174</v>
      </c>
      <c r="D31" s="640"/>
      <c r="E31" s="1103">
        <f t="shared" si="0"/>
        <v>2</v>
      </c>
      <c r="F31" s="1105"/>
      <c r="G31" s="1103">
        <v>1</v>
      </c>
      <c r="H31" s="1105"/>
      <c r="I31" s="1106">
        <v>0</v>
      </c>
      <c r="J31" s="1103">
        <v>1</v>
      </c>
      <c r="K31" s="1105"/>
      <c r="L31" s="1106">
        <v>0</v>
      </c>
      <c r="M31" s="1106">
        <v>0</v>
      </c>
      <c r="N31" s="1106">
        <v>0</v>
      </c>
      <c r="O31" s="1106">
        <v>0</v>
      </c>
      <c r="P31" s="1106">
        <v>0</v>
      </c>
      <c r="Q31" s="1106">
        <v>0</v>
      </c>
      <c r="R31" s="1106">
        <v>0</v>
      </c>
      <c r="S31" s="1106">
        <v>0</v>
      </c>
    </row>
    <row r="32" spans="2:19" ht="15" customHeight="1">
      <c r="B32" s="995"/>
      <c r="C32" s="662" t="s">
        <v>1175</v>
      </c>
      <c r="D32" s="640"/>
      <c r="E32" s="1103">
        <f t="shared" si="0"/>
        <v>29</v>
      </c>
      <c r="F32" s="1105"/>
      <c r="G32" s="1103">
        <v>10</v>
      </c>
      <c r="H32" s="1105"/>
      <c r="I32" s="1103">
        <v>2</v>
      </c>
      <c r="J32" s="1103">
        <v>5</v>
      </c>
      <c r="K32" s="1105"/>
      <c r="L32" s="1103">
        <v>12</v>
      </c>
      <c r="M32" s="1106">
        <v>0</v>
      </c>
      <c r="N32" s="1106">
        <v>0</v>
      </c>
      <c r="O32" s="608">
        <v>102797465</v>
      </c>
      <c r="P32" s="1106">
        <v>0</v>
      </c>
      <c r="Q32" s="1106">
        <v>0</v>
      </c>
      <c r="R32" s="1106">
        <v>0</v>
      </c>
      <c r="S32" s="1106">
        <v>0</v>
      </c>
    </row>
    <row r="33" spans="2:19" ht="15" customHeight="1">
      <c r="B33" s="995"/>
      <c r="C33" s="662" t="s">
        <v>1176</v>
      </c>
      <c r="D33" s="640"/>
      <c r="E33" s="1103">
        <f t="shared" si="0"/>
        <v>3</v>
      </c>
      <c r="F33" s="1105"/>
      <c r="G33" s="1103">
        <v>2</v>
      </c>
      <c r="H33" s="1105"/>
      <c r="I33" s="1106">
        <v>0</v>
      </c>
      <c r="J33" s="1103">
        <v>1</v>
      </c>
      <c r="K33" s="1105"/>
      <c r="L33" s="1106">
        <v>0</v>
      </c>
      <c r="M33" s="1105">
        <v>150</v>
      </c>
      <c r="N33" s="608">
        <v>1390</v>
      </c>
      <c r="O33" s="608" t="s">
        <v>1207</v>
      </c>
      <c r="P33" s="608">
        <v>73955</v>
      </c>
      <c r="Q33" s="1108">
        <v>24760795</v>
      </c>
      <c r="R33" s="1108">
        <v>1390</v>
      </c>
      <c r="S33" s="1108">
        <v>17813</v>
      </c>
    </row>
    <row r="34" spans="2:19" ht="15" customHeight="1">
      <c r="B34" s="995"/>
      <c r="C34" s="662" t="s">
        <v>1177</v>
      </c>
      <c r="D34" s="640"/>
      <c r="E34" s="1103">
        <f t="shared" si="0"/>
        <v>58</v>
      </c>
      <c r="F34" s="1105"/>
      <c r="G34" s="1103">
        <v>18</v>
      </c>
      <c r="H34" s="1105"/>
      <c r="I34" s="1103">
        <v>6</v>
      </c>
      <c r="J34" s="1103">
        <v>14</v>
      </c>
      <c r="K34" s="1105"/>
      <c r="L34" s="1103">
        <v>20</v>
      </c>
      <c r="M34" s="1106">
        <v>0</v>
      </c>
      <c r="N34" s="1106">
        <v>0</v>
      </c>
      <c r="O34" s="1107">
        <v>0</v>
      </c>
      <c r="P34" s="1111">
        <v>0</v>
      </c>
      <c r="Q34" s="1106">
        <v>0</v>
      </c>
      <c r="R34" s="1106">
        <v>0</v>
      </c>
      <c r="S34" s="1106">
        <v>0</v>
      </c>
    </row>
    <row r="35" spans="2:19" ht="15" customHeight="1">
      <c r="B35" s="995"/>
      <c r="C35" s="662"/>
      <c r="D35" s="640"/>
      <c r="E35" s="1112"/>
      <c r="F35" s="1113"/>
      <c r="G35" s="1112"/>
      <c r="H35" s="1113"/>
      <c r="I35" s="1112"/>
      <c r="J35" s="1112"/>
      <c r="K35" s="1113"/>
      <c r="L35" s="1112"/>
      <c r="M35" s="1113"/>
      <c r="N35" s="1102"/>
      <c r="O35" s="1105"/>
      <c r="P35" s="807"/>
      <c r="Q35" s="1108"/>
      <c r="R35" s="1108"/>
      <c r="S35" s="1108"/>
    </row>
    <row r="36" spans="2:19" ht="15" customHeight="1">
      <c r="B36" s="995"/>
      <c r="C36" s="662"/>
      <c r="D36" s="640"/>
      <c r="E36" s="1112"/>
      <c r="F36" s="1113"/>
      <c r="G36" s="1112"/>
      <c r="H36" s="1113"/>
      <c r="I36" s="1112"/>
      <c r="J36" s="1112"/>
      <c r="K36" s="1113"/>
      <c r="L36" s="1112"/>
      <c r="M36" s="1113"/>
      <c r="N36" s="1114">
        <v>-729</v>
      </c>
      <c r="O36" s="1105"/>
      <c r="P36" s="807"/>
      <c r="Q36" s="1108"/>
      <c r="R36" s="1108"/>
      <c r="S36" s="1108"/>
    </row>
    <row r="37" spans="2:19" s="800" customFormat="1" ht="15" customHeight="1">
      <c r="B37" s="1299" t="s">
        <v>1178</v>
      </c>
      <c r="C37" s="1300"/>
      <c r="D37" s="1115">
        <v>-2</v>
      </c>
      <c r="E37" s="652">
        <f>SUM(E39:E47)</f>
        <v>11</v>
      </c>
      <c r="F37" s="1116">
        <v>-2</v>
      </c>
      <c r="G37" s="652">
        <f>SUM(G39:G47)</f>
        <v>7</v>
      </c>
      <c r="H37" s="1099"/>
      <c r="I37" s="652">
        <f>SUM(I39:I47)</f>
        <v>1</v>
      </c>
      <c r="J37" s="652">
        <f>SUM(J39:J47)</f>
        <v>1</v>
      </c>
      <c r="K37" s="1099"/>
      <c r="L37" s="652">
        <f>SUM(L39:L47)</f>
        <v>2</v>
      </c>
      <c r="M37" s="1099" t="s">
        <v>1208</v>
      </c>
      <c r="N37" s="997">
        <v>5715</v>
      </c>
      <c r="O37" s="1099">
        <v>1747992267</v>
      </c>
      <c r="P37" s="608" t="s">
        <v>1209</v>
      </c>
      <c r="Q37" s="652">
        <v>151533429</v>
      </c>
      <c r="R37" s="1103" t="s">
        <v>1209</v>
      </c>
      <c r="S37" s="1103" t="s">
        <v>1209</v>
      </c>
    </row>
    <row r="38" spans="2:19" s="800" customFormat="1" ht="15" customHeight="1">
      <c r="B38" s="1096"/>
      <c r="C38" s="1097"/>
      <c r="D38" s="659"/>
      <c r="E38" s="1106"/>
      <c r="F38" s="1099"/>
      <c r="G38" s="1106"/>
      <c r="H38" s="1099"/>
      <c r="I38" s="1106"/>
      <c r="J38" s="1106"/>
      <c r="K38" s="1099"/>
      <c r="L38" s="1106"/>
      <c r="M38" s="1099"/>
      <c r="N38" s="997"/>
      <c r="O38" s="1099"/>
      <c r="P38" s="608"/>
      <c r="Q38" s="652"/>
      <c r="R38" s="1103"/>
      <c r="S38" s="1103"/>
    </row>
    <row r="39" spans="2:19" ht="15" customHeight="1">
      <c r="B39" s="995"/>
      <c r="C39" s="662" t="s">
        <v>1210</v>
      </c>
      <c r="D39" s="1109"/>
      <c r="E39" s="1103">
        <f>SUM(G39:L39)</f>
        <v>1</v>
      </c>
      <c r="F39" s="1110"/>
      <c r="G39" s="1103">
        <v>1</v>
      </c>
      <c r="H39" s="1105"/>
      <c r="I39" s="1106">
        <v>0</v>
      </c>
      <c r="J39" s="1106">
        <v>0</v>
      </c>
      <c r="K39" s="1107"/>
      <c r="L39" s="1106">
        <v>0</v>
      </c>
      <c r="M39" s="1105" t="s">
        <v>1211</v>
      </c>
      <c r="N39" s="608" t="s">
        <v>1212</v>
      </c>
      <c r="O39" s="1105" t="s">
        <v>1209</v>
      </c>
      <c r="P39" s="608" t="s">
        <v>1209</v>
      </c>
      <c r="Q39" s="1103" t="s">
        <v>1209</v>
      </c>
      <c r="R39" s="1103" t="s">
        <v>1209</v>
      </c>
      <c r="S39" s="1103" t="s">
        <v>1209</v>
      </c>
    </row>
    <row r="40" spans="2:19" ht="15" customHeight="1">
      <c r="B40" s="995"/>
      <c r="C40" s="662" t="s">
        <v>1213</v>
      </c>
      <c r="D40" s="1109"/>
      <c r="E40" s="1106">
        <v>0</v>
      </c>
      <c r="F40" s="1110"/>
      <c r="G40" s="1106">
        <v>0</v>
      </c>
      <c r="H40" s="1105"/>
      <c r="I40" s="1106">
        <v>0</v>
      </c>
      <c r="J40" s="1106">
        <v>0</v>
      </c>
      <c r="K40" s="1107"/>
      <c r="L40" s="1106">
        <v>0</v>
      </c>
      <c r="M40" s="1106">
        <v>0</v>
      </c>
      <c r="N40" s="1106">
        <v>0</v>
      </c>
      <c r="O40" s="1106">
        <v>0</v>
      </c>
      <c r="P40" s="1106">
        <v>0</v>
      </c>
      <c r="Q40" s="1111">
        <v>0</v>
      </c>
      <c r="R40" s="1106">
        <v>0</v>
      </c>
      <c r="S40" s="1106">
        <v>0</v>
      </c>
    </row>
    <row r="41" spans="2:19" ht="15" customHeight="1">
      <c r="B41" s="995"/>
      <c r="C41" s="662" t="s">
        <v>1179</v>
      </c>
      <c r="D41" s="1109">
        <v>-2</v>
      </c>
      <c r="E41" s="1103">
        <f aca="true" t="shared" si="1" ref="E41:E47">SUM(G41:L41)</f>
        <v>1</v>
      </c>
      <c r="F41" s="1110">
        <v>-2</v>
      </c>
      <c r="G41" s="1103">
        <v>1</v>
      </c>
      <c r="H41" s="1110"/>
      <c r="I41" s="1106">
        <v>0</v>
      </c>
      <c r="J41" s="1106">
        <v>0</v>
      </c>
      <c r="K41" s="1107"/>
      <c r="L41" s="1106">
        <v>0</v>
      </c>
      <c r="M41" s="1105" t="s">
        <v>1214</v>
      </c>
      <c r="N41" s="608" t="s">
        <v>1215</v>
      </c>
      <c r="O41" s="1105" t="s">
        <v>1216</v>
      </c>
      <c r="P41" s="608" t="s">
        <v>1216</v>
      </c>
      <c r="Q41" s="1103" t="s">
        <v>1216</v>
      </c>
      <c r="R41" s="1103" t="s">
        <v>1216</v>
      </c>
      <c r="S41" s="1103" t="s">
        <v>1216</v>
      </c>
    </row>
    <row r="42" spans="2:19" ht="15" customHeight="1">
      <c r="B42" s="995"/>
      <c r="C42" s="662" t="s">
        <v>1217</v>
      </c>
      <c r="D42" s="640"/>
      <c r="E42" s="1103">
        <f t="shared" si="1"/>
        <v>1</v>
      </c>
      <c r="F42" s="1105"/>
      <c r="G42" s="1106">
        <v>0</v>
      </c>
      <c r="H42" s="1107"/>
      <c r="I42" s="1106">
        <v>0</v>
      </c>
      <c r="J42" s="1103">
        <v>1</v>
      </c>
      <c r="K42" s="1105"/>
      <c r="L42" s="1106">
        <v>0</v>
      </c>
      <c r="M42" s="1105">
        <v>70</v>
      </c>
      <c r="N42" s="608">
        <v>787</v>
      </c>
      <c r="O42" s="1105" t="s">
        <v>1216</v>
      </c>
      <c r="P42" s="608" t="s">
        <v>1216</v>
      </c>
      <c r="Q42" s="1103" t="s">
        <v>1216</v>
      </c>
      <c r="R42" s="1103" t="s">
        <v>1216</v>
      </c>
      <c r="S42" s="1103" t="s">
        <v>1216</v>
      </c>
    </row>
    <row r="43" spans="2:19" ht="15" customHeight="1">
      <c r="B43" s="995"/>
      <c r="C43" s="662" t="s">
        <v>1180</v>
      </c>
      <c r="D43" s="1109"/>
      <c r="E43" s="1103">
        <f t="shared" si="1"/>
        <v>2</v>
      </c>
      <c r="F43" s="1105"/>
      <c r="G43" s="1103">
        <v>1</v>
      </c>
      <c r="H43" s="1105"/>
      <c r="I43" s="1106">
        <v>0</v>
      </c>
      <c r="J43" s="1106">
        <v>0</v>
      </c>
      <c r="K43" s="1110"/>
      <c r="L43" s="1103">
        <v>1</v>
      </c>
      <c r="M43" s="1105" t="s">
        <v>1218</v>
      </c>
      <c r="N43" s="608" t="s">
        <v>1219</v>
      </c>
      <c r="O43" s="1105" t="s">
        <v>1216</v>
      </c>
      <c r="P43" s="608" t="s">
        <v>1216</v>
      </c>
      <c r="Q43" s="1103" t="s">
        <v>1216</v>
      </c>
      <c r="R43" s="1103" t="s">
        <v>1216</v>
      </c>
      <c r="S43" s="1103" t="s">
        <v>1216</v>
      </c>
    </row>
    <row r="44" spans="2:19" ht="15" customHeight="1">
      <c r="B44" s="995"/>
      <c r="C44" s="662" t="s">
        <v>1181</v>
      </c>
      <c r="D44" s="640"/>
      <c r="E44" s="1103">
        <f t="shared" si="1"/>
        <v>3</v>
      </c>
      <c r="F44" s="1105"/>
      <c r="G44" s="1103">
        <v>1</v>
      </c>
      <c r="H44" s="1105"/>
      <c r="I44" s="1103">
        <v>1</v>
      </c>
      <c r="J44" s="1106">
        <v>0</v>
      </c>
      <c r="K44" s="1107"/>
      <c r="L44" s="1103">
        <v>1</v>
      </c>
      <c r="M44" s="1105">
        <v>240</v>
      </c>
      <c r="N44" s="608">
        <v>2877</v>
      </c>
      <c r="O44" s="1105" t="s">
        <v>1216</v>
      </c>
      <c r="P44" s="608" t="s">
        <v>1216</v>
      </c>
      <c r="Q44" s="1103" t="s">
        <v>1216</v>
      </c>
      <c r="R44" s="1103" t="s">
        <v>1216</v>
      </c>
      <c r="S44" s="1103" t="s">
        <v>1216</v>
      </c>
    </row>
    <row r="45" spans="2:19" ht="15" customHeight="1">
      <c r="B45" s="995"/>
      <c r="C45" s="662" t="s">
        <v>1182</v>
      </c>
      <c r="D45" s="1109"/>
      <c r="E45" s="1103">
        <f t="shared" si="1"/>
        <v>1</v>
      </c>
      <c r="F45" s="1110"/>
      <c r="G45" s="1103">
        <v>1</v>
      </c>
      <c r="H45" s="1105"/>
      <c r="I45" s="1106">
        <v>0</v>
      </c>
      <c r="J45" s="1106">
        <v>0</v>
      </c>
      <c r="K45" s="1107"/>
      <c r="L45" s="1106">
        <v>0</v>
      </c>
      <c r="M45" s="1105">
        <v>50</v>
      </c>
      <c r="N45" s="1111">
        <v>0</v>
      </c>
      <c r="O45" s="1107">
        <v>0</v>
      </c>
      <c r="P45" s="1111">
        <v>0</v>
      </c>
      <c r="Q45" s="1103" t="s">
        <v>1216</v>
      </c>
      <c r="R45" s="1103" t="s">
        <v>1216</v>
      </c>
      <c r="S45" s="1103" t="s">
        <v>1216</v>
      </c>
    </row>
    <row r="46" spans="2:19" ht="15" customHeight="1">
      <c r="B46" s="995"/>
      <c r="C46" s="662" t="s">
        <v>1183</v>
      </c>
      <c r="D46" s="640"/>
      <c r="E46" s="1103">
        <f t="shared" si="1"/>
        <v>1</v>
      </c>
      <c r="F46" s="1105"/>
      <c r="G46" s="1103">
        <v>1</v>
      </c>
      <c r="H46" s="1105"/>
      <c r="I46" s="1106">
        <v>0</v>
      </c>
      <c r="J46" s="1106">
        <v>0</v>
      </c>
      <c r="K46" s="1107"/>
      <c r="L46" s="1106">
        <v>0</v>
      </c>
      <c r="M46" s="1107">
        <v>0</v>
      </c>
      <c r="N46" s="1111">
        <v>0</v>
      </c>
      <c r="O46" s="1107">
        <v>0</v>
      </c>
      <c r="P46" s="1111">
        <v>0</v>
      </c>
      <c r="Q46" s="1103" t="s">
        <v>1216</v>
      </c>
      <c r="R46" s="1103" t="s">
        <v>1216</v>
      </c>
      <c r="S46" s="1103" t="s">
        <v>1216</v>
      </c>
    </row>
    <row r="47" spans="2:19" ht="15" customHeight="1">
      <c r="B47" s="995"/>
      <c r="C47" s="662" t="s">
        <v>1220</v>
      </c>
      <c r="D47" s="640"/>
      <c r="E47" s="1103">
        <f t="shared" si="1"/>
        <v>1</v>
      </c>
      <c r="F47" s="1105"/>
      <c r="G47" s="1103">
        <v>1</v>
      </c>
      <c r="H47" s="1105"/>
      <c r="I47" s="1106">
        <v>0</v>
      </c>
      <c r="J47" s="1106">
        <v>0</v>
      </c>
      <c r="K47" s="1107"/>
      <c r="L47" s="1106">
        <v>0</v>
      </c>
      <c r="M47" s="1105">
        <v>35</v>
      </c>
      <c r="N47" s="1111">
        <v>0</v>
      </c>
      <c r="O47" s="1107">
        <v>0</v>
      </c>
      <c r="P47" s="1111">
        <v>0</v>
      </c>
      <c r="Q47" s="1103" t="s">
        <v>1221</v>
      </c>
      <c r="R47" s="1103" t="s">
        <v>1221</v>
      </c>
      <c r="S47" s="1103" t="s">
        <v>1221</v>
      </c>
    </row>
    <row r="48" spans="2:19" ht="15" customHeight="1">
      <c r="B48" s="995"/>
      <c r="C48" s="662" t="s">
        <v>1222</v>
      </c>
      <c r="D48" s="640"/>
      <c r="E48" s="1106">
        <v>0</v>
      </c>
      <c r="F48" s="1105"/>
      <c r="G48" s="1106">
        <v>0</v>
      </c>
      <c r="H48" s="1105"/>
      <c r="I48" s="1106">
        <v>0</v>
      </c>
      <c r="J48" s="1106">
        <v>0</v>
      </c>
      <c r="K48" s="1107"/>
      <c r="L48" s="1106">
        <v>0</v>
      </c>
      <c r="M48" s="1106">
        <v>0</v>
      </c>
      <c r="N48" s="1106">
        <v>0</v>
      </c>
      <c r="O48" s="1106">
        <v>0</v>
      </c>
      <c r="P48" s="1106">
        <v>0</v>
      </c>
      <c r="Q48" s="1106">
        <v>0</v>
      </c>
      <c r="R48" s="1103" t="s">
        <v>1216</v>
      </c>
      <c r="S48" s="1103" t="s">
        <v>1216</v>
      </c>
    </row>
    <row r="49" spans="2:19" ht="15" customHeight="1">
      <c r="B49" s="995"/>
      <c r="C49" s="662"/>
      <c r="D49" s="640"/>
      <c r="E49" s="1112"/>
      <c r="F49" s="1105"/>
      <c r="G49" s="1112"/>
      <c r="H49" s="1105"/>
      <c r="I49" s="1112"/>
      <c r="J49" s="1102"/>
      <c r="K49" s="1105"/>
      <c r="L49" s="1112"/>
      <c r="M49" s="1101">
        <v>-378</v>
      </c>
      <c r="N49" s="1114">
        <v>-4262</v>
      </c>
      <c r="O49" s="1105"/>
      <c r="P49" s="807"/>
      <c r="Q49" s="1108"/>
      <c r="R49" s="1108"/>
      <c r="S49" s="1108"/>
    </row>
    <row r="50" spans="2:19" s="800" customFormat="1" ht="15" customHeight="1">
      <c r="B50" s="1299" t="s">
        <v>1223</v>
      </c>
      <c r="C50" s="1300"/>
      <c r="D50" s="659"/>
      <c r="E50" s="652">
        <v>31</v>
      </c>
      <c r="F50" s="1099"/>
      <c r="G50" s="652">
        <v>10</v>
      </c>
      <c r="H50" s="1099"/>
      <c r="I50" s="652">
        <v>3</v>
      </c>
      <c r="J50" s="652">
        <v>11</v>
      </c>
      <c r="K50" s="1099"/>
      <c r="L50" s="652">
        <v>7</v>
      </c>
      <c r="M50" s="1099">
        <v>1826</v>
      </c>
      <c r="N50" s="997">
        <v>19304</v>
      </c>
      <c r="O50" s="1099">
        <v>4480203562</v>
      </c>
      <c r="P50" s="999">
        <v>232086</v>
      </c>
      <c r="Q50" s="1117">
        <v>379723793</v>
      </c>
      <c r="R50" s="1103" t="s">
        <v>1200</v>
      </c>
      <c r="S50" s="1103" t="s">
        <v>1200</v>
      </c>
    </row>
    <row r="51" spans="2:19" s="800" customFormat="1" ht="15" customHeight="1">
      <c r="B51" s="1096"/>
      <c r="C51" s="1097"/>
      <c r="D51" s="659"/>
      <c r="E51" s="652"/>
      <c r="F51" s="1099"/>
      <c r="G51" s="652"/>
      <c r="H51" s="1099"/>
      <c r="I51" s="652"/>
      <c r="J51" s="652"/>
      <c r="K51" s="1099"/>
      <c r="L51" s="652"/>
      <c r="M51" s="1099"/>
      <c r="N51" s="997"/>
      <c r="O51" s="1099"/>
      <c r="P51" s="999"/>
      <c r="Q51" s="1117"/>
      <c r="R51" s="1103"/>
      <c r="S51" s="1103"/>
    </row>
    <row r="52" spans="2:19" s="800" customFormat="1" ht="15" customHeight="1">
      <c r="B52" s="1299" t="s">
        <v>1184</v>
      </c>
      <c r="C52" s="1300"/>
      <c r="D52" s="659"/>
      <c r="E52" s="652">
        <f>SUM(G52:L52)</f>
        <v>3</v>
      </c>
      <c r="F52" s="1099"/>
      <c r="G52" s="652">
        <f>SUM(G53:G54)</f>
        <v>2</v>
      </c>
      <c r="H52" s="1099"/>
      <c r="I52" s="1106">
        <v>0</v>
      </c>
      <c r="J52" s="1111">
        <v>0</v>
      </c>
      <c r="K52" s="1099"/>
      <c r="L52" s="652">
        <f>SUM(L53:L54)</f>
        <v>1</v>
      </c>
      <c r="M52" s="1107">
        <v>0</v>
      </c>
      <c r="N52" s="1111">
        <v>0</v>
      </c>
      <c r="O52" s="1111">
        <v>0</v>
      </c>
      <c r="P52" s="1111">
        <v>0</v>
      </c>
      <c r="Q52" s="1106">
        <v>0</v>
      </c>
      <c r="R52" s="1106">
        <v>0</v>
      </c>
      <c r="S52" s="1106">
        <v>0</v>
      </c>
    </row>
    <row r="53" spans="2:19" ht="15" customHeight="1">
      <c r="B53" s="995"/>
      <c r="C53" s="662" t="s">
        <v>1185</v>
      </c>
      <c r="D53" s="640"/>
      <c r="E53" s="1103">
        <f>SUM(G53:L53)</f>
        <v>2</v>
      </c>
      <c r="F53" s="1099"/>
      <c r="G53" s="1103">
        <v>1</v>
      </c>
      <c r="H53" s="1105"/>
      <c r="I53" s="1106">
        <v>0</v>
      </c>
      <c r="J53" s="1111">
        <v>0</v>
      </c>
      <c r="K53" s="1105"/>
      <c r="L53" s="1103">
        <v>1</v>
      </c>
      <c r="M53" s="1107">
        <v>0</v>
      </c>
      <c r="N53" s="1111">
        <v>0</v>
      </c>
      <c r="O53" s="1107">
        <v>0</v>
      </c>
      <c r="P53" s="1111">
        <v>0</v>
      </c>
      <c r="Q53" s="1106">
        <v>0</v>
      </c>
      <c r="R53" s="1106">
        <v>0</v>
      </c>
      <c r="S53" s="1106">
        <v>0</v>
      </c>
    </row>
    <row r="54" spans="2:19" ht="15" customHeight="1" thickBot="1">
      <c r="B54" s="1118"/>
      <c r="C54" s="679" t="s">
        <v>1186</v>
      </c>
      <c r="D54" s="1119"/>
      <c r="E54" s="1120">
        <f>SUM(G54:L54)</f>
        <v>1</v>
      </c>
      <c r="F54" s="1121"/>
      <c r="G54" s="1120">
        <v>1</v>
      </c>
      <c r="H54" s="1122"/>
      <c r="I54" s="1123">
        <v>0</v>
      </c>
      <c r="J54" s="1124">
        <v>0</v>
      </c>
      <c r="K54" s="1122"/>
      <c r="L54" s="1123">
        <v>0</v>
      </c>
      <c r="M54" s="1125">
        <v>0</v>
      </c>
      <c r="N54" s="1124">
        <v>0</v>
      </c>
      <c r="O54" s="1125">
        <v>0</v>
      </c>
      <c r="P54" s="1124">
        <v>0</v>
      </c>
      <c r="Q54" s="1123">
        <v>0</v>
      </c>
      <c r="R54" s="1123">
        <v>0</v>
      </c>
      <c r="S54" s="1123">
        <v>0</v>
      </c>
    </row>
    <row r="55" ht="15" customHeight="1">
      <c r="C55" s="776" t="s">
        <v>1224</v>
      </c>
    </row>
    <row r="56" ht="15" customHeight="1">
      <c r="C56" s="776" t="s">
        <v>1225</v>
      </c>
    </row>
    <row r="57" ht="12">
      <c r="C57" s="776" t="s">
        <v>1226</v>
      </c>
    </row>
  </sheetData>
  <mergeCells count="20">
    <mergeCell ref="B50:C50"/>
    <mergeCell ref="B52:C52"/>
    <mergeCell ref="B4:C6"/>
    <mergeCell ref="B10:C10"/>
    <mergeCell ref="B14:C14"/>
    <mergeCell ref="B28:C28"/>
    <mergeCell ref="B37:C37"/>
    <mergeCell ref="M5:M6"/>
    <mergeCell ref="O5:O6"/>
    <mergeCell ref="P5:P6"/>
    <mergeCell ref="D4:L4"/>
    <mergeCell ref="D5:E6"/>
    <mergeCell ref="F5:G6"/>
    <mergeCell ref="H5:I6"/>
    <mergeCell ref="J5:J6"/>
    <mergeCell ref="K5:L6"/>
    <mergeCell ref="Q5:Q6"/>
    <mergeCell ref="S5:S6"/>
    <mergeCell ref="O4:P4"/>
    <mergeCell ref="Q4:S4"/>
  </mergeCells>
  <printOptions/>
  <pageMargins left="0.75" right="0.75" top="1" bottom="1" header="0.512" footer="0.512"/>
  <pageSetup orientation="portrait" paperSize="9"/>
</worksheet>
</file>

<file path=xl/worksheets/sheet39.xml><?xml version="1.0" encoding="utf-8"?>
<worksheet xmlns="http://schemas.openxmlformats.org/spreadsheetml/2006/main" xmlns:r="http://schemas.openxmlformats.org/officeDocument/2006/relationships">
  <dimension ref="B2:AH150"/>
  <sheetViews>
    <sheetView workbookViewId="0" topLeftCell="A1">
      <selection activeCell="A1" sqref="A1"/>
    </sheetView>
  </sheetViews>
  <sheetFormatPr defaultColWidth="9.00390625" defaultRowHeight="13.5"/>
  <cols>
    <col min="1" max="1" width="2.625" style="41" customWidth="1"/>
    <col min="2" max="2" width="4.625" style="41" customWidth="1"/>
    <col min="3" max="3" width="7.625" style="41" customWidth="1"/>
    <col min="4" max="6" width="6.75390625" style="41" customWidth="1"/>
    <col min="7" max="7" width="7.50390625" style="41" customWidth="1"/>
    <col min="8" max="8" width="9.625" style="41" customWidth="1"/>
    <col min="9" max="10" width="8.625" style="41" customWidth="1"/>
    <col min="11" max="32" width="8.125" style="41" customWidth="1"/>
    <col min="33" max="34" width="6.125" style="41" customWidth="1"/>
    <col min="35" max="16384" width="9.00390625" style="41" customWidth="1"/>
  </cols>
  <sheetData>
    <row r="2" spans="2:13" ht="14.25">
      <c r="B2" s="42" t="s">
        <v>1249</v>
      </c>
      <c r="C2" s="1126"/>
      <c r="D2" s="1126"/>
      <c r="M2" s="46"/>
    </row>
    <row r="3" spans="2:34" ht="12.75" thickBot="1">
      <c r="B3" s="46"/>
      <c r="C3" s="46"/>
      <c r="D3" s="46"/>
      <c r="E3" s="46"/>
      <c r="F3" s="46"/>
      <c r="G3" s="46"/>
      <c r="H3" s="46"/>
      <c r="I3" s="46"/>
      <c r="J3" s="46"/>
      <c r="K3" s="46"/>
      <c r="L3" s="46"/>
      <c r="M3" s="46"/>
      <c r="N3" s="46"/>
      <c r="O3" s="46"/>
      <c r="P3" s="46"/>
      <c r="Q3" s="46"/>
      <c r="R3" s="46"/>
      <c r="S3" s="45"/>
      <c r="AH3" s="45" t="s">
        <v>1230</v>
      </c>
    </row>
    <row r="4" spans="2:34" ht="13.5" customHeight="1" thickTop="1">
      <c r="B4" s="1574"/>
      <c r="C4" s="1575"/>
      <c r="D4" s="1522" t="s">
        <v>1231</v>
      </c>
      <c r="E4" s="1580"/>
      <c r="F4" s="1581"/>
      <c r="G4" s="1294" t="s">
        <v>1232</v>
      </c>
      <c r="H4" s="1585" t="s">
        <v>1233</v>
      </c>
      <c r="I4" s="1586"/>
      <c r="J4" s="1586"/>
      <c r="K4" s="1586"/>
      <c r="L4" s="1586"/>
      <c r="M4" s="1586"/>
      <c r="N4" s="1586"/>
      <c r="O4" s="1586"/>
      <c r="P4" s="1586"/>
      <c r="Q4" s="1586"/>
      <c r="R4" s="1586"/>
      <c r="S4" s="1586"/>
      <c r="T4" s="1587"/>
      <c r="U4" s="1587"/>
      <c r="V4" s="1587"/>
      <c r="W4" s="1587"/>
      <c r="X4" s="1587"/>
      <c r="Y4" s="1587"/>
      <c r="Z4" s="1587"/>
      <c r="AA4" s="1587"/>
      <c r="AB4" s="1588"/>
      <c r="AC4" s="1522" t="s">
        <v>1234</v>
      </c>
      <c r="AD4" s="1565"/>
      <c r="AE4" s="1566"/>
      <c r="AF4" s="1567" t="s">
        <v>1235</v>
      </c>
      <c r="AG4" s="1565"/>
      <c r="AH4" s="1566"/>
    </row>
    <row r="5" spans="2:34" ht="13.5" customHeight="1">
      <c r="B5" s="1576"/>
      <c r="C5" s="1577"/>
      <c r="D5" s="1582"/>
      <c r="E5" s="1583"/>
      <c r="F5" s="1584"/>
      <c r="G5" s="1572"/>
      <c r="H5" s="1208" t="s">
        <v>1236</v>
      </c>
      <c r="I5" s="1208"/>
      <c r="J5" s="1208"/>
      <c r="K5" s="1208" t="s">
        <v>1237</v>
      </c>
      <c r="L5" s="1571"/>
      <c r="M5" s="1571"/>
      <c r="N5" s="1208">
        <v>2</v>
      </c>
      <c r="O5" s="1571"/>
      <c r="P5" s="1571"/>
      <c r="Q5" s="1208">
        <v>3</v>
      </c>
      <c r="R5" s="1571"/>
      <c r="S5" s="1571"/>
      <c r="T5" s="1208">
        <v>4</v>
      </c>
      <c r="U5" s="1570"/>
      <c r="V5" s="1570"/>
      <c r="W5" s="1208">
        <v>5</v>
      </c>
      <c r="X5" s="1570"/>
      <c r="Y5" s="1570"/>
      <c r="Z5" s="1208">
        <v>6</v>
      </c>
      <c r="AA5" s="1570"/>
      <c r="AB5" s="1570"/>
      <c r="AC5" s="1229" t="s">
        <v>1238</v>
      </c>
      <c r="AD5" s="1568"/>
      <c r="AE5" s="1569"/>
      <c r="AF5" s="1196" t="s">
        <v>1239</v>
      </c>
      <c r="AG5" s="1568"/>
      <c r="AH5" s="1569"/>
    </row>
    <row r="6" spans="2:34" ht="12">
      <c r="B6" s="1578"/>
      <c r="C6" s="1579"/>
      <c r="D6" s="99" t="s">
        <v>950</v>
      </c>
      <c r="E6" s="99" t="s">
        <v>1240</v>
      </c>
      <c r="F6" s="99" t="s">
        <v>1241</v>
      </c>
      <c r="G6" s="1573"/>
      <c r="H6" s="99" t="s">
        <v>950</v>
      </c>
      <c r="I6" s="99" t="s">
        <v>1098</v>
      </c>
      <c r="J6" s="99" t="s">
        <v>1099</v>
      </c>
      <c r="K6" s="99" t="s">
        <v>950</v>
      </c>
      <c r="L6" s="99" t="s">
        <v>1098</v>
      </c>
      <c r="M6" s="99" t="s">
        <v>1099</v>
      </c>
      <c r="N6" s="99" t="s">
        <v>950</v>
      </c>
      <c r="O6" s="99" t="s">
        <v>1098</v>
      </c>
      <c r="P6" s="99" t="s">
        <v>1099</v>
      </c>
      <c r="Q6" s="99" t="s">
        <v>950</v>
      </c>
      <c r="R6" s="99" t="s">
        <v>1098</v>
      </c>
      <c r="S6" s="99" t="s">
        <v>1099</v>
      </c>
      <c r="T6" s="99" t="s">
        <v>950</v>
      </c>
      <c r="U6" s="99" t="s">
        <v>1098</v>
      </c>
      <c r="V6" s="99" t="s">
        <v>1099</v>
      </c>
      <c r="W6" s="99" t="s">
        <v>950</v>
      </c>
      <c r="X6" s="99" t="s">
        <v>1098</v>
      </c>
      <c r="Y6" s="99" t="s">
        <v>1099</v>
      </c>
      <c r="Z6" s="99" t="s">
        <v>950</v>
      </c>
      <c r="AA6" s="99" t="s">
        <v>1098</v>
      </c>
      <c r="AB6" s="99" t="s">
        <v>1099</v>
      </c>
      <c r="AC6" s="99" t="s">
        <v>950</v>
      </c>
      <c r="AD6" s="99" t="s">
        <v>1098</v>
      </c>
      <c r="AE6" s="99" t="s">
        <v>1099</v>
      </c>
      <c r="AF6" s="379" t="s">
        <v>950</v>
      </c>
      <c r="AG6" s="99" t="s">
        <v>1098</v>
      </c>
      <c r="AH6" s="99" t="s">
        <v>1099</v>
      </c>
    </row>
    <row r="7" spans="2:34" ht="13.5" customHeight="1">
      <c r="B7" s="1589" t="s">
        <v>1242</v>
      </c>
      <c r="C7" s="1484"/>
      <c r="D7" s="1069">
        <f>SUM(E7:F7)</f>
        <v>395</v>
      </c>
      <c r="E7" s="1069">
        <v>350</v>
      </c>
      <c r="F7" s="1069">
        <v>45</v>
      </c>
      <c r="G7" s="1069">
        <v>3562</v>
      </c>
      <c r="H7" s="1069">
        <f>SUM(I7:J7)</f>
        <v>92170</v>
      </c>
      <c r="I7" s="1069">
        <f>SUM(L7,O7,R7,U7,X7,AA7)</f>
        <v>47330</v>
      </c>
      <c r="J7" s="1069">
        <f>SUM(M7,P7,S7,V7,Y7,AB7)</f>
        <v>44840</v>
      </c>
      <c r="K7" s="1069">
        <f>SUM(L7:M7)</f>
        <v>14628</v>
      </c>
      <c r="L7" s="1069">
        <v>7552</v>
      </c>
      <c r="M7" s="1069">
        <v>7076</v>
      </c>
      <c r="N7" s="1069">
        <f>SUM(O7:P7)</f>
        <v>14719</v>
      </c>
      <c r="O7" s="1069">
        <v>7533</v>
      </c>
      <c r="P7" s="1069">
        <v>7186</v>
      </c>
      <c r="Q7" s="1069">
        <f>SUM(R7:S7)</f>
        <v>15554</v>
      </c>
      <c r="R7" s="1069">
        <v>7988</v>
      </c>
      <c r="S7" s="1069">
        <v>7566</v>
      </c>
      <c r="T7" s="1069">
        <f>SUM(U7:V7)</f>
        <v>15526</v>
      </c>
      <c r="U7" s="1069">
        <v>7975</v>
      </c>
      <c r="V7" s="1069">
        <v>7551</v>
      </c>
      <c r="W7" s="1069">
        <f>SUM(X7:Y7)</f>
        <v>15723</v>
      </c>
      <c r="X7" s="1069">
        <v>8011</v>
      </c>
      <c r="Y7" s="1069">
        <v>7712</v>
      </c>
      <c r="Z7" s="1069">
        <f>SUM(AA7:AB7)</f>
        <v>16020</v>
      </c>
      <c r="AA7" s="1069">
        <v>8271</v>
      </c>
      <c r="AB7" s="1069">
        <v>7749</v>
      </c>
      <c r="AC7" s="1069">
        <f>SUM(AD7:AE7)</f>
        <v>5330</v>
      </c>
      <c r="AD7" s="1069">
        <v>2175</v>
      </c>
      <c r="AE7" s="1069">
        <v>3155</v>
      </c>
      <c r="AF7" s="1069">
        <f>SUM(AG7:AH7)</f>
        <v>1239</v>
      </c>
      <c r="AG7" s="1069">
        <v>410</v>
      </c>
      <c r="AH7" s="1069">
        <v>829</v>
      </c>
    </row>
    <row r="8" spans="2:34" ht="13.5" customHeight="1">
      <c r="B8" s="1589" t="s">
        <v>1243</v>
      </c>
      <c r="C8" s="1484"/>
      <c r="D8" s="250">
        <f>SUM(E8:F8)</f>
        <v>394</v>
      </c>
      <c r="E8" s="250">
        <v>350</v>
      </c>
      <c r="F8" s="250">
        <v>44</v>
      </c>
      <c r="G8" s="250">
        <v>3506</v>
      </c>
      <c r="H8" s="250">
        <f>SUM(I8:J8)</f>
        <v>90144</v>
      </c>
      <c r="I8" s="250">
        <f>SUM(L8,O8,R8,U8,X8,AA8)</f>
        <v>46206</v>
      </c>
      <c r="J8" s="250">
        <f>SUM(M8,P8,S8,V8,Y8,AB8)</f>
        <v>43938</v>
      </c>
      <c r="K8" s="250">
        <f>SUM(L8:M8)</f>
        <v>13883</v>
      </c>
      <c r="L8" s="250">
        <v>7103</v>
      </c>
      <c r="M8" s="250">
        <v>6780</v>
      </c>
      <c r="N8" s="250">
        <f>SUM(O8:P8)</f>
        <v>14659</v>
      </c>
      <c r="O8" s="250">
        <v>7562</v>
      </c>
      <c r="P8" s="250">
        <v>7097</v>
      </c>
      <c r="Q8" s="250">
        <f>SUM(R8:S8)</f>
        <v>14751</v>
      </c>
      <c r="R8" s="250">
        <v>7547</v>
      </c>
      <c r="S8" s="250">
        <v>7204</v>
      </c>
      <c r="T8" s="250">
        <f>SUM(U8:V8)</f>
        <v>15556</v>
      </c>
      <c r="U8" s="250">
        <v>7988</v>
      </c>
      <c r="V8" s="250">
        <v>7568</v>
      </c>
      <c r="W8" s="250">
        <f>SUM(X8:Y8)</f>
        <v>15561</v>
      </c>
      <c r="X8" s="250">
        <v>7990</v>
      </c>
      <c r="Y8" s="250">
        <v>7571</v>
      </c>
      <c r="Z8" s="250">
        <f>SUM(AA8:AB8)</f>
        <v>15734</v>
      </c>
      <c r="AA8" s="250">
        <v>8016</v>
      </c>
      <c r="AB8" s="250">
        <v>7718</v>
      </c>
      <c r="AC8" s="250">
        <f>SUM(AD8:AE8)</f>
        <v>5269</v>
      </c>
      <c r="AD8" s="250">
        <v>2138</v>
      </c>
      <c r="AE8" s="250">
        <v>3131</v>
      </c>
      <c r="AF8" s="250">
        <f>SUM(AG8:AH8)</f>
        <v>1255</v>
      </c>
      <c r="AG8" s="250">
        <v>413</v>
      </c>
      <c r="AH8" s="250">
        <v>842</v>
      </c>
    </row>
    <row r="9" spans="2:34" ht="13.5" customHeight="1">
      <c r="B9" s="1087"/>
      <c r="C9" s="634"/>
      <c r="D9" s="54"/>
      <c r="E9" s="54"/>
      <c r="F9" s="54"/>
      <c r="G9" s="54"/>
      <c r="H9" s="54"/>
      <c r="I9" s="57"/>
      <c r="J9" s="57"/>
      <c r="K9" s="54"/>
      <c r="L9" s="57"/>
      <c r="M9" s="57"/>
      <c r="N9" s="54"/>
      <c r="O9" s="57"/>
      <c r="P9" s="57"/>
      <c r="Q9" s="54"/>
      <c r="R9" s="57"/>
      <c r="S9" s="57"/>
      <c r="T9" s="261"/>
      <c r="U9" s="261"/>
      <c r="V9" s="261"/>
      <c r="W9" s="261"/>
      <c r="X9" s="261"/>
      <c r="Y9" s="261"/>
      <c r="Z9" s="261"/>
      <c r="AA9" s="261"/>
      <c r="AB9" s="261"/>
      <c r="AC9" s="261"/>
      <c r="AD9" s="261"/>
      <c r="AE9" s="261"/>
      <c r="AF9" s="261"/>
      <c r="AG9" s="261"/>
      <c r="AH9" s="261"/>
    </row>
    <row r="10" spans="2:34" s="157" customFormat="1" ht="13.5" customHeight="1">
      <c r="B10" s="1359" t="s">
        <v>1244</v>
      </c>
      <c r="C10" s="1528"/>
      <c r="D10" s="254">
        <f aca="true" t="shared" si="0" ref="D10:AH10">SUM(D12:D15)</f>
        <v>393</v>
      </c>
      <c r="E10" s="254">
        <f t="shared" si="0"/>
        <v>350</v>
      </c>
      <c r="F10" s="254">
        <f t="shared" si="0"/>
        <v>43</v>
      </c>
      <c r="G10" s="254">
        <f t="shared" si="0"/>
        <v>3457</v>
      </c>
      <c r="H10" s="254">
        <f t="shared" si="0"/>
        <v>88455</v>
      </c>
      <c r="I10" s="254">
        <f t="shared" si="0"/>
        <v>45373</v>
      </c>
      <c r="J10" s="254">
        <f t="shared" si="0"/>
        <v>43082</v>
      </c>
      <c r="K10" s="254">
        <f t="shared" si="0"/>
        <v>13983</v>
      </c>
      <c r="L10" s="254">
        <f t="shared" si="0"/>
        <v>7157</v>
      </c>
      <c r="M10" s="254">
        <f t="shared" si="0"/>
        <v>6826</v>
      </c>
      <c r="N10" s="254">
        <f t="shared" si="0"/>
        <v>13906</v>
      </c>
      <c r="O10" s="254">
        <f t="shared" si="0"/>
        <v>7106</v>
      </c>
      <c r="P10" s="254">
        <f t="shared" si="0"/>
        <v>6800</v>
      </c>
      <c r="Q10" s="254">
        <f t="shared" si="0"/>
        <v>14694</v>
      </c>
      <c r="R10" s="254">
        <f t="shared" si="0"/>
        <v>7580</v>
      </c>
      <c r="S10" s="254">
        <f t="shared" si="0"/>
        <v>7114</v>
      </c>
      <c r="T10" s="254">
        <f t="shared" si="0"/>
        <v>14741</v>
      </c>
      <c r="U10" s="254">
        <f t="shared" si="0"/>
        <v>7536</v>
      </c>
      <c r="V10" s="254">
        <f t="shared" si="0"/>
        <v>7205</v>
      </c>
      <c r="W10" s="254">
        <f t="shared" si="0"/>
        <v>15571</v>
      </c>
      <c r="X10" s="254">
        <f t="shared" si="0"/>
        <v>8000</v>
      </c>
      <c r="Y10" s="254">
        <f t="shared" si="0"/>
        <v>7571</v>
      </c>
      <c r="Z10" s="254">
        <f t="shared" si="0"/>
        <v>15560</v>
      </c>
      <c r="AA10" s="254">
        <f t="shared" si="0"/>
        <v>7994</v>
      </c>
      <c r="AB10" s="254">
        <f t="shared" si="0"/>
        <v>7566</v>
      </c>
      <c r="AC10" s="254">
        <f t="shared" si="0"/>
        <v>5276</v>
      </c>
      <c r="AD10" s="254">
        <f t="shared" si="0"/>
        <v>2118</v>
      </c>
      <c r="AE10" s="254">
        <f t="shared" si="0"/>
        <v>3158</v>
      </c>
      <c r="AF10" s="254">
        <f t="shared" si="0"/>
        <v>1267</v>
      </c>
      <c r="AG10" s="254">
        <f t="shared" si="0"/>
        <v>409</v>
      </c>
      <c r="AH10" s="254">
        <f t="shared" si="0"/>
        <v>858</v>
      </c>
    </row>
    <row r="11" spans="2:34" s="44" customFormat="1" ht="13.5" customHeight="1">
      <c r="B11" s="596"/>
      <c r="C11" s="634"/>
      <c r="D11" s="261"/>
      <c r="E11" s="261"/>
      <c r="F11" s="261"/>
      <c r="G11" s="261"/>
      <c r="H11" s="261"/>
      <c r="I11" s="261"/>
      <c r="J11" s="261"/>
      <c r="K11" s="261"/>
      <c r="L11" s="261"/>
      <c r="M11" s="261"/>
      <c r="N11" s="261"/>
      <c r="O11" s="261"/>
      <c r="P11" s="261"/>
      <c r="Q11" s="261"/>
      <c r="R11" s="261"/>
      <c r="S11" s="261"/>
      <c r="T11" s="261"/>
      <c r="U11" s="261"/>
      <c r="V11" s="261"/>
      <c r="W11" s="261"/>
      <c r="X11" s="261"/>
      <c r="Y11" s="261"/>
      <c r="Z11" s="261"/>
      <c r="AA11" s="261"/>
      <c r="AB11" s="261"/>
      <c r="AC11" s="261"/>
      <c r="AD11" s="261"/>
      <c r="AE11" s="261"/>
      <c r="AF11" s="261"/>
      <c r="AG11" s="261"/>
      <c r="AH11" s="261"/>
    </row>
    <row r="12" spans="2:34" s="157" customFormat="1" ht="12" customHeight="1">
      <c r="B12" s="1590" t="s">
        <v>1245</v>
      </c>
      <c r="C12" s="74" t="s">
        <v>742</v>
      </c>
      <c r="D12" s="254">
        <f aca="true" t="shared" si="1" ref="D12:S12">SUM(D20,D25:D27,D29,D30,D31,D33:D39)</f>
        <v>156</v>
      </c>
      <c r="E12" s="254">
        <f t="shared" si="1"/>
        <v>142</v>
      </c>
      <c r="F12" s="254">
        <f t="shared" si="1"/>
        <v>14</v>
      </c>
      <c r="G12" s="254">
        <f t="shared" si="1"/>
        <v>1530</v>
      </c>
      <c r="H12" s="254">
        <f t="shared" si="1"/>
        <v>40650</v>
      </c>
      <c r="I12" s="254">
        <f t="shared" si="1"/>
        <v>20903</v>
      </c>
      <c r="J12" s="254">
        <f t="shared" si="1"/>
        <v>19747</v>
      </c>
      <c r="K12" s="254">
        <f t="shared" si="1"/>
        <v>6312</v>
      </c>
      <c r="L12" s="254">
        <f t="shared" si="1"/>
        <v>3200</v>
      </c>
      <c r="M12" s="254">
        <f t="shared" si="1"/>
        <v>3112</v>
      </c>
      <c r="N12" s="254">
        <f t="shared" si="1"/>
        <v>6443</v>
      </c>
      <c r="O12" s="254">
        <f t="shared" si="1"/>
        <v>3291</v>
      </c>
      <c r="P12" s="254">
        <f t="shared" si="1"/>
        <v>3152</v>
      </c>
      <c r="Q12" s="254">
        <f t="shared" si="1"/>
        <v>6678</v>
      </c>
      <c r="R12" s="254">
        <f t="shared" si="1"/>
        <v>3492</v>
      </c>
      <c r="S12" s="254">
        <f t="shared" si="1"/>
        <v>3186</v>
      </c>
      <c r="T12" s="254">
        <f aca="true" t="shared" si="2" ref="T12:AH12">SUM(T20,T25:T27,T29:T31,T33:T39)</f>
        <v>6775</v>
      </c>
      <c r="U12" s="254">
        <f t="shared" si="2"/>
        <v>3482</v>
      </c>
      <c r="V12" s="254">
        <f t="shared" si="2"/>
        <v>3293</v>
      </c>
      <c r="W12" s="254">
        <f t="shared" si="2"/>
        <v>7275</v>
      </c>
      <c r="X12" s="254">
        <f t="shared" si="2"/>
        <v>3761</v>
      </c>
      <c r="Y12" s="254">
        <f t="shared" si="2"/>
        <v>3514</v>
      </c>
      <c r="Z12" s="254">
        <f t="shared" si="2"/>
        <v>7167</v>
      </c>
      <c r="AA12" s="254">
        <f t="shared" si="2"/>
        <v>3677</v>
      </c>
      <c r="AB12" s="254">
        <f t="shared" si="2"/>
        <v>3490</v>
      </c>
      <c r="AC12" s="254">
        <f t="shared" si="2"/>
        <v>2274</v>
      </c>
      <c r="AD12" s="254">
        <f t="shared" si="2"/>
        <v>859</v>
      </c>
      <c r="AE12" s="254">
        <f t="shared" si="2"/>
        <v>1415</v>
      </c>
      <c r="AF12" s="254">
        <f t="shared" si="2"/>
        <v>469</v>
      </c>
      <c r="AG12" s="254">
        <f t="shared" si="2"/>
        <v>177</v>
      </c>
      <c r="AH12" s="254">
        <f t="shared" si="2"/>
        <v>292</v>
      </c>
    </row>
    <row r="13" spans="2:34" s="157" customFormat="1" ht="11.25">
      <c r="B13" s="1591"/>
      <c r="C13" s="74" t="s">
        <v>743</v>
      </c>
      <c r="D13" s="254">
        <f aca="true" t="shared" si="3" ref="D13:AH13">SUM(D24,D40:D46)</f>
        <v>61</v>
      </c>
      <c r="E13" s="254">
        <f t="shared" si="3"/>
        <v>48</v>
      </c>
      <c r="F13" s="254">
        <f t="shared" si="3"/>
        <v>13</v>
      </c>
      <c r="G13" s="254">
        <f t="shared" si="3"/>
        <v>374</v>
      </c>
      <c r="H13" s="254">
        <f t="shared" si="3"/>
        <v>7381</v>
      </c>
      <c r="I13" s="254">
        <f t="shared" si="3"/>
        <v>3731</v>
      </c>
      <c r="J13" s="254">
        <f t="shared" si="3"/>
        <v>3650</v>
      </c>
      <c r="K13" s="254">
        <f t="shared" si="3"/>
        <v>1209</v>
      </c>
      <c r="L13" s="254">
        <f t="shared" si="3"/>
        <v>601</v>
      </c>
      <c r="M13" s="254">
        <f t="shared" si="3"/>
        <v>608</v>
      </c>
      <c r="N13" s="254">
        <f t="shared" si="3"/>
        <v>1147</v>
      </c>
      <c r="O13" s="254">
        <f t="shared" si="3"/>
        <v>577</v>
      </c>
      <c r="P13" s="254">
        <f t="shared" si="3"/>
        <v>570</v>
      </c>
      <c r="Q13" s="254">
        <f t="shared" si="3"/>
        <v>1286</v>
      </c>
      <c r="R13" s="254">
        <f t="shared" si="3"/>
        <v>620</v>
      </c>
      <c r="S13" s="254">
        <f t="shared" si="3"/>
        <v>666</v>
      </c>
      <c r="T13" s="254">
        <f t="shared" si="3"/>
        <v>1221</v>
      </c>
      <c r="U13" s="254">
        <f t="shared" si="3"/>
        <v>619</v>
      </c>
      <c r="V13" s="254">
        <f t="shared" si="3"/>
        <v>602</v>
      </c>
      <c r="W13" s="254">
        <f t="shared" si="3"/>
        <v>1239</v>
      </c>
      <c r="X13" s="254">
        <f t="shared" si="3"/>
        <v>646</v>
      </c>
      <c r="Y13" s="254">
        <f t="shared" si="3"/>
        <v>593</v>
      </c>
      <c r="Z13" s="254">
        <f t="shared" si="3"/>
        <v>1279</v>
      </c>
      <c r="AA13" s="254">
        <f t="shared" si="3"/>
        <v>668</v>
      </c>
      <c r="AB13" s="254">
        <f t="shared" si="3"/>
        <v>611</v>
      </c>
      <c r="AC13" s="254">
        <f t="shared" si="3"/>
        <v>594</v>
      </c>
      <c r="AD13" s="254">
        <f t="shared" si="3"/>
        <v>268</v>
      </c>
      <c r="AE13" s="254">
        <f t="shared" si="3"/>
        <v>326</v>
      </c>
      <c r="AF13" s="254">
        <f t="shared" si="3"/>
        <v>178</v>
      </c>
      <c r="AG13" s="254">
        <f t="shared" si="3"/>
        <v>53</v>
      </c>
      <c r="AH13" s="254">
        <f t="shared" si="3"/>
        <v>125</v>
      </c>
    </row>
    <row r="14" spans="2:34" s="157" customFormat="1" ht="11.25">
      <c r="B14" s="1591"/>
      <c r="C14" s="74" t="s">
        <v>744</v>
      </c>
      <c r="D14" s="254">
        <f aca="true" t="shared" si="4" ref="D14:AH14">SUM(D21,D28,D32,D47:D51)</f>
        <v>82</v>
      </c>
      <c r="E14" s="254">
        <f t="shared" si="4"/>
        <v>69</v>
      </c>
      <c r="F14" s="254">
        <f t="shared" si="4"/>
        <v>13</v>
      </c>
      <c r="G14" s="254">
        <f t="shared" si="4"/>
        <v>698</v>
      </c>
      <c r="H14" s="254">
        <f t="shared" si="4"/>
        <v>17736</v>
      </c>
      <c r="I14" s="254">
        <f t="shared" si="4"/>
        <v>9062</v>
      </c>
      <c r="J14" s="254">
        <f t="shared" si="4"/>
        <v>8674</v>
      </c>
      <c r="K14" s="254">
        <f t="shared" si="4"/>
        <v>2868</v>
      </c>
      <c r="L14" s="254">
        <f t="shared" si="4"/>
        <v>1479</v>
      </c>
      <c r="M14" s="254">
        <f t="shared" si="4"/>
        <v>1389</v>
      </c>
      <c r="N14" s="254">
        <f t="shared" si="4"/>
        <v>2737</v>
      </c>
      <c r="O14" s="254">
        <f t="shared" si="4"/>
        <v>1383</v>
      </c>
      <c r="P14" s="254">
        <f t="shared" si="4"/>
        <v>1354</v>
      </c>
      <c r="Q14" s="254">
        <f t="shared" si="4"/>
        <v>2966</v>
      </c>
      <c r="R14" s="254">
        <f t="shared" si="4"/>
        <v>1501</v>
      </c>
      <c r="S14" s="254">
        <f t="shared" si="4"/>
        <v>1465</v>
      </c>
      <c r="T14" s="254">
        <f t="shared" si="4"/>
        <v>2928</v>
      </c>
      <c r="U14" s="254">
        <f t="shared" si="4"/>
        <v>1514</v>
      </c>
      <c r="V14" s="254">
        <f t="shared" si="4"/>
        <v>1414</v>
      </c>
      <c r="W14" s="254">
        <f t="shared" si="4"/>
        <v>3175</v>
      </c>
      <c r="X14" s="254">
        <f t="shared" si="4"/>
        <v>1586</v>
      </c>
      <c r="Y14" s="254">
        <f t="shared" si="4"/>
        <v>1589</v>
      </c>
      <c r="Z14" s="254">
        <f t="shared" si="4"/>
        <v>3062</v>
      </c>
      <c r="AA14" s="254">
        <f t="shared" si="4"/>
        <v>1599</v>
      </c>
      <c r="AB14" s="254">
        <f t="shared" si="4"/>
        <v>1463</v>
      </c>
      <c r="AC14" s="254">
        <f t="shared" si="4"/>
        <v>1063</v>
      </c>
      <c r="AD14" s="254">
        <f t="shared" si="4"/>
        <v>441</v>
      </c>
      <c r="AE14" s="254">
        <f t="shared" si="4"/>
        <v>622</v>
      </c>
      <c r="AF14" s="254">
        <f t="shared" si="4"/>
        <v>279</v>
      </c>
      <c r="AG14" s="254">
        <f t="shared" si="4"/>
        <v>58</v>
      </c>
      <c r="AH14" s="254">
        <f t="shared" si="4"/>
        <v>221</v>
      </c>
    </row>
    <row r="15" spans="2:34" s="157" customFormat="1" ht="11.25">
      <c r="B15" s="1591"/>
      <c r="C15" s="74" t="s">
        <v>745</v>
      </c>
      <c r="D15" s="254">
        <f aca="true" t="shared" si="5" ref="D15:AH15">SUM(D22:D23,D52:D63)</f>
        <v>94</v>
      </c>
      <c r="E15" s="254">
        <f t="shared" si="5"/>
        <v>91</v>
      </c>
      <c r="F15" s="254">
        <f t="shared" si="5"/>
        <v>3</v>
      </c>
      <c r="G15" s="254">
        <f t="shared" si="5"/>
        <v>855</v>
      </c>
      <c r="H15" s="254">
        <f t="shared" si="5"/>
        <v>22688</v>
      </c>
      <c r="I15" s="254">
        <f t="shared" si="5"/>
        <v>11677</v>
      </c>
      <c r="J15" s="254">
        <f t="shared" si="5"/>
        <v>11011</v>
      </c>
      <c r="K15" s="254">
        <f t="shared" si="5"/>
        <v>3594</v>
      </c>
      <c r="L15" s="254">
        <f t="shared" si="5"/>
        <v>1877</v>
      </c>
      <c r="M15" s="254">
        <f t="shared" si="5"/>
        <v>1717</v>
      </c>
      <c r="N15" s="254">
        <f t="shared" si="5"/>
        <v>3579</v>
      </c>
      <c r="O15" s="254">
        <f t="shared" si="5"/>
        <v>1855</v>
      </c>
      <c r="P15" s="254">
        <f t="shared" si="5"/>
        <v>1724</v>
      </c>
      <c r="Q15" s="254">
        <f t="shared" si="5"/>
        <v>3764</v>
      </c>
      <c r="R15" s="254">
        <f t="shared" si="5"/>
        <v>1967</v>
      </c>
      <c r="S15" s="254">
        <f t="shared" si="5"/>
        <v>1797</v>
      </c>
      <c r="T15" s="254">
        <f t="shared" si="5"/>
        <v>3817</v>
      </c>
      <c r="U15" s="254">
        <f t="shared" si="5"/>
        <v>1921</v>
      </c>
      <c r="V15" s="254">
        <f t="shared" si="5"/>
        <v>1896</v>
      </c>
      <c r="W15" s="254">
        <f t="shared" si="5"/>
        <v>3882</v>
      </c>
      <c r="X15" s="254">
        <f t="shared" si="5"/>
        <v>2007</v>
      </c>
      <c r="Y15" s="254">
        <f t="shared" si="5"/>
        <v>1875</v>
      </c>
      <c r="Z15" s="254">
        <f t="shared" si="5"/>
        <v>4052</v>
      </c>
      <c r="AA15" s="254">
        <f t="shared" si="5"/>
        <v>2050</v>
      </c>
      <c r="AB15" s="254">
        <f t="shared" si="5"/>
        <v>2002</v>
      </c>
      <c r="AC15" s="254">
        <f t="shared" si="5"/>
        <v>1345</v>
      </c>
      <c r="AD15" s="254">
        <f t="shared" si="5"/>
        <v>550</v>
      </c>
      <c r="AE15" s="254">
        <f t="shared" si="5"/>
        <v>795</v>
      </c>
      <c r="AF15" s="254">
        <f t="shared" si="5"/>
        <v>341</v>
      </c>
      <c r="AG15" s="254">
        <f t="shared" si="5"/>
        <v>121</v>
      </c>
      <c r="AH15" s="254">
        <f t="shared" si="5"/>
        <v>220</v>
      </c>
    </row>
    <row r="16" spans="2:34" ht="9.75" customHeight="1">
      <c r="B16" s="596"/>
      <c r="C16" s="74"/>
      <c r="D16" s="250"/>
      <c r="E16" s="250"/>
      <c r="F16" s="250"/>
      <c r="G16" s="250"/>
      <c r="H16" s="261"/>
      <c r="I16" s="261"/>
      <c r="J16" s="261"/>
      <c r="K16" s="261"/>
      <c r="L16" s="261"/>
      <c r="M16" s="261"/>
      <c r="N16" s="261"/>
      <c r="O16" s="261"/>
      <c r="P16" s="261"/>
      <c r="Q16" s="261"/>
      <c r="R16" s="261"/>
      <c r="S16" s="261"/>
      <c r="T16" s="261"/>
      <c r="U16" s="261"/>
      <c r="V16" s="261"/>
      <c r="W16" s="261"/>
      <c r="X16" s="261"/>
      <c r="Y16" s="261"/>
      <c r="Z16" s="261"/>
      <c r="AA16" s="261"/>
      <c r="AB16" s="261"/>
      <c r="AC16" s="261"/>
      <c r="AD16" s="261"/>
      <c r="AE16" s="261"/>
      <c r="AF16" s="261"/>
      <c r="AG16" s="261"/>
      <c r="AH16" s="261"/>
    </row>
    <row r="17" spans="2:34" s="163" customFormat="1" ht="12" customHeight="1">
      <c r="B17" s="1592" t="s">
        <v>1246</v>
      </c>
      <c r="C17" s="74" t="s">
        <v>1228</v>
      </c>
      <c r="D17" s="1127">
        <f>SUM(E17:F17)</f>
        <v>1</v>
      </c>
      <c r="E17" s="254">
        <v>1</v>
      </c>
      <c r="F17" s="254">
        <v>0</v>
      </c>
      <c r="G17" s="254">
        <v>21</v>
      </c>
      <c r="H17" s="60">
        <f aca="true" t="shared" si="6" ref="H17:J18">SUM(K17,N17,Q17,T17,W17,Z17)</f>
        <v>756</v>
      </c>
      <c r="I17" s="60">
        <f t="shared" si="6"/>
        <v>382</v>
      </c>
      <c r="J17" s="60">
        <f t="shared" si="6"/>
        <v>374</v>
      </c>
      <c r="K17" s="254">
        <f>SUM(L17:M17)</f>
        <v>128</v>
      </c>
      <c r="L17" s="254">
        <v>64</v>
      </c>
      <c r="M17" s="254">
        <v>64</v>
      </c>
      <c r="N17" s="254">
        <f>SUM(O17:P17)</f>
        <v>128</v>
      </c>
      <c r="O17" s="254">
        <v>67</v>
      </c>
      <c r="P17" s="254">
        <v>61</v>
      </c>
      <c r="Q17" s="254">
        <f>SUM(R17:S17)</f>
        <v>124</v>
      </c>
      <c r="R17" s="254">
        <v>64</v>
      </c>
      <c r="S17" s="254">
        <v>60</v>
      </c>
      <c r="T17" s="254">
        <f>SUM(U17:V17)</f>
        <v>126</v>
      </c>
      <c r="U17" s="254">
        <v>63</v>
      </c>
      <c r="V17" s="254">
        <v>63</v>
      </c>
      <c r="W17" s="255">
        <f>SUM(X17:Y17)</f>
        <v>126</v>
      </c>
      <c r="X17" s="254">
        <v>62</v>
      </c>
      <c r="Y17" s="254">
        <v>64</v>
      </c>
      <c r="Z17" s="255">
        <f>SUM(AA17:AB17)</f>
        <v>124</v>
      </c>
      <c r="AA17" s="254">
        <v>62</v>
      </c>
      <c r="AB17" s="254">
        <v>62</v>
      </c>
      <c r="AC17" s="255">
        <f>SUM(AD17:AE17)</f>
        <v>28</v>
      </c>
      <c r="AD17" s="254">
        <v>23</v>
      </c>
      <c r="AE17" s="254">
        <v>5</v>
      </c>
      <c r="AF17" s="255">
        <f>SUM(AG17:AH17)</f>
        <v>5</v>
      </c>
      <c r="AG17" s="254">
        <v>2</v>
      </c>
      <c r="AH17" s="254">
        <v>3</v>
      </c>
    </row>
    <row r="18" spans="2:34" s="163" customFormat="1" ht="12" customHeight="1">
      <c r="B18" s="1593"/>
      <c r="C18" s="74" t="s">
        <v>1229</v>
      </c>
      <c r="D18" s="1127">
        <f>SUM(E18:F18)</f>
        <v>392</v>
      </c>
      <c r="E18" s="254">
        <v>349</v>
      </c>
      <c r="F18" s="254">
        <v>43</v>
      </c>
      <c r="G18" s="254">
        <v>3436</v>
      </c>
      <c r="H18" s="60">
        <f t="shared" si="6"/>
        <v>87699</v>
      </c>
      <c r="I18" s="60">
        <f t="shared" si="6"/>
        <v>44991</v>
      </c>
      <c r="J18" s="60">
        <f t="shared" si="6"/>
        <v>42708</v>
      </c>
      <c r="K18" s="254">
        <f>SUM(L18:M18)</f>
        <v>13855</v>
      </c>
      <c r="L18" s="254">
        <v>7093</v>
      </c>
      <c r="M18" s="254">
        <v>6762</v>
      </c>
      <c r="N18" s="254">
        <f>SUM(O18:P18)</f>
        <v>13778</v>
      </c>
      <c r="O18" s="254">
        <v>7039</v>
      </c>
      <c r="P18" s="254">
        <v>6739</v>
      </c>
      <c r="Q18" s="254">
        <f>SUM(R18:S18)</f>
        <v>14570</v>
      </c>
      <c r="R18" s="254">
        <v>7516</v>
      </c>
      <c r="S18" s="254">
        <v>7054</v>
      </c>
      <c r="T18" s="254">
        <f>SUM(U18:V18)</f>
        <v>14615</v>
      </c>
      <c r="U18" s="254">
        <v>7473</v>
      </c>
      <c r="V18" s="254">
        <v>7142</v>
      </c>
      <c r="W18" s="255">
        <f>SUM(X18:Y18)</f>
        <v>15445</v>
      </c>
      <c r="X18" s="254">
        <v>7938</v>
      </c>
      <c r="Y18" s="254">
        <v>7507</v>
      </c>
      <c r="Z18" s="255">
        <f>SUM(AA18:AB18)</f>
        <v>15436</v>
      </c>
      <c r="AA18" s="254">
        <v>7932</v>
      </c>
      <c r="AB18" s="254">
        <v>7504</v>
      </c>
      <c r="AC18" s="255">
        <f>SUM(AD18:AE18)</f>
        <v>5248</v>
      </c>
      <c r="AD18" s="254">
        <v>2095</v>
      </c>
      <c r="AE18" s="254">
        <v>3153</v>
      </c>
      <c r="AF18" s="255">
        <f>SUM(AG18:AH18)</f>
        <v>1262</v>
      </c>
      <c r="AG18" s="254">
        <v>407</v>
      </c>
      <c r="AH18" s="254">
        <v>855</v>
      </c>
    </row>
    <row r="19" spans="2:34" ht="9.75" customHeight="1">
      <c r="B19" s="1128"/>
      <c r="C19" s="634"/>
      <c r="D19" s="250"/>
      <c r="E19" s="250"/>
      <c r="F19" s="250"/>
      <c r="G19" s="250"/>
      <c r="H19" s="261"/>
      <c r="I19" s="261"/>
      <c r="J19" s="261"/>
      <c r="K19" s="261"/>
      <c r="L19" s="261"/>
      <c r="M19" s="261"/>
      <c r="N19" s="261"/>
      <c r="O19" s="261"/>
      <c r="P19" s="261"/>
      <c r="Q19" s="261"/>
      <c r="R19" s="261"/>
      <c r="S19" s="261"/>
      <c r="T19" s="261"/>
      <c r="U19" s="262"/>
      <c r="V19" s="262"/>
      <c r="W19" s="262"/>
      <c r="X19" s="262"/>
      <c r="Y19" s="262"/>
      <c r="Z19" s="262"/>
      <c r="AA19" s="262"/>
      <c r="AB19" s="262"/>
      <c r="AC19" s="262"/>
      <c r="AD19" s="262"/>
      <c r="AE19" s="262"/>
      <c r="AF19" s="262"/>
      <c r="AG19" s="262"/>
      <c r="AH19" s="262"/>
    </row>
    <row r="20" spans="2:34" ht="13.5" customHeight="1">
      <c r="B20" s="585"/>
      <c r="C20" s="58" t="s">
        <v>746</v>
      </c>
      <c r="D20" s="250">
        <f aca="true" t="shared" si="7" ref="D20:D63">SUM(E20:F20)</f>
        <v>38</v>
      </c>
      <c r="E20" s="82">
        <v>37</v>
      </c>
      <c r="F20" s="82">
        <v>1</v>
      </c>
      <c r="G20" s="82">
        <v>552</v>
      </c>
      <c r="H20" s="250">
        <f aca="true" t="shared" si="8" ref="H20:H63">SUM(I20:J20)</f>
        <v>17107</v>
      </c>
      <c r="I20" s="250">
        <f aca="true" t="shared" si="9" ref="I20:I63">SUM(L20,O20,R20,U20,X20,AA20)</f>
        <v>8857</v>
      </c>
      <c r="J20" s="250">
        <f aca="true" t="shared" si="10" ref="J20:J63">SUM(M20,P20,S20,V20,Y20,AB20)</f>
        <v>8250</v>
      </c>
      <c r="K20" s="250">
        <f aca="true" t="shared" si="11" ref="K20:K63">SUM(L20:M20)</f>
        <v>2670</v>
      </c>
      <c r="L20" s="82">
        <v>1343</v>
      </c>
      <c r="M20" s="82">
        <v>1327</v>
      </c>
      <c r="N20" s="82">
        <f aca="true" t="shared" si="12" ref="N20:N63">SUM(O20:P20)</f>
        <v>2763</v>
      </c>
      <c r="O20" s="250">
        <v>1425</v>
      </c>
      <c r="P20" s="82">
        <v>1338</v>
      </c>
      <c r="Q20" s="82">
        <f aca="true" t="shared" si="13" ref="Q20:Q63">SUM(R20:S20)</f>
        <v>2761</v>
      </c>
      <c r="R20" s="82">
        <v>1478</v>
      </c>
      <c r="S20" s="82">
        <v>1283</v>
      </c>
      <c r="T20" s="250">
        <f aca="true" t="shared" si="14" ref="T20:T63">SUM(U20:V20)</f>
        <v>2831</v>
      </c>
      <c r="U20" s="82">
        <v>1467</v>
      </c>
      <c r="V20" s="82">
        <v>1364</v>
      </c>
      <c r="W20" s="82">
        <f aca="true" t="shared" si="15" ref="W20:W63">SUM(X20:Y20)</f>
        <v>3039</v>
      </c>
      <c r="X20" s="82">
        <v>1576</v>
      </c>
      <c r="Y20" s="82">
        <v>1463</v>
      </c>
      <c r="Z20" s="82">
        <f aca="true" t="shared" si="16" ref="Z20:Z63">SUM(AA20:AB20)</f>
        <v>3043</v>
      </c>
      <c r="AA20" s="82">
        <v>1568</v>
      </c>
      <c r="AB20" s="82">
        <v>1475</v>
      </c>
      <c r="AC20" s="82">
        <f aca="true" t="shared" si="17" ref="AC20:AC63">SUM(AD20:AE20)</f>
        <v>780</v>
      </c>
      <c r="AD20" s="82">
        <v>277</v>
      </c>
      <c r="AE20" s="82">
        <v>503</v>
      </c>
      <c r="AF20" s="82">
        <f aca="true" t="shared" si="18" ref="AF20:AF63">SUM(AG20:AH20)</f>
        <v>115</v>
      </c>
      <c r="AG20" s="82">
        <v>77</v>
      </c>
      <c r="AH20" s="82">
        <v>38</v>
      </c>
    </row>
    <row r="21" spans="2:34" ht="13.5" customHeight="1">
      <c r="B21" s="585"/>
      <c r="C21" s="58" t="s">
        <v>747</v>
      </c>
      <c r="D21" s="250">
        <f t="shared" si="7"/>
        <v>28</v>
      </c>
      <c r="E21" s="82">
        <v>19</v>
      </c>
      <c r="F21" s="82">
        <v>9</v>
      </c>
      <c r="G21" s="82">
        <v>238</v>
      </c>
      <c r="H21" s="250">
        <f t="shared" si="8"/>
        <v>6449</v>
      </c>
      <c r="I21" s="250">
        <f t="shared" si="9"/>
        <v>3284</v>
      </c>
      <c r="J21" s="250">
        <f t="shared" si="10"/>
        <v>3165</v>
      </c>
      <c r="K21" s="250">
        <f t="shared" si="11"/>
        <v>1070</v>
      </c>
      <c r="L21" s="82">
        <v>555</v>
      </c>
      <c r="M21" s="82">
        <v>515</v>
      </c>
      <c r="N21" s="82">
        <f t="shared" si="12"/>
        <v>1004</v>
      </c>
      <c r="O21" s="82">
        <v>502</v>
      </c>
      <c r="P21" s="82">
        <v>502</v>
      </c>
      <c r="Q21" s="82">
        <f t="shared" si="13"/>
        <v>1063</v>
      </c>
      <c r="R21" s="82">
        <v>540</v>
      </c>
      <c r="S21" s="82">
        <v>523</v>
      </c>
      <c r="T21" s="250">
        <f t="shared" si="14"/>
        <v>1085</v>
      </c>
      <c r="U21" s="82">
        <v>551</v>
      </c>
      <c r="V21" s="82">
        <v>534</v>
      </c>
      <c r="W21" s="82">
        <f t="shared" si="15"/>
        <v>1146</v>
      </c>
      <c r="X21" s="82">
        <v>567</v>
      </c>
      <c r="Y21" s="82">
        <v>579</v>
      </c>
      <c r="Z21" s="82">
        <f t="shared" si="16"/>
        <v>1081</v>
      </c>
      <c r="AA21" s="82">
        <v>569</v>
      </c>
      <c r="AB21" s="82">
        <v>512</v>
      </c>
      <c r="AC21" s="82">
        <f t="shared" si="17"/>
        <v>351</v>
      </c>
      <c r="AD21" s="82">
        <v>134</v>
      </c>
      <c r="AE21" s="82">
        <v>217</v>
      </c>
      <c r="AF21" s="82">
        <f t="shared" si="18"/>
        <v>82</v>
      </c>
      <c r="AG21" s="82">
        <v>12</v>
      </c>
      <c r="AH21" s="82">
        <v>70</v>
      </c>
    </row>
    <row r="22" spans="2:34" ht="13.5" customHeight="1">
      <c r="B22" s="585"/>
      <c r="C22" s="58" t="s">
        <v>748</v>
      </c>
      <c r="D22" s="250">
        <f t="shared" si="7"/>
        <v>22</v>
      </c>
      <c r="E22" s="82">
        <v>21</v>
      </c>
      <c r="F22" s="82">
        <v>1</v>
      </c>
      <c r="G22" s="82">
        <v>238</v>
      </c>
      <c r="H22" s="250">
        <f t="shared" si="8"/>
        <v>7023</v>
      </c>
      <c r="I22" s="250">
        <f t="shared" si="9"/>
        <v>3609</v>
      </c>
      <c r="J22" s="250">
        <f t="shared" si="10"/>
        <v>3414</v>
      </c>
      <c r="K22" s="250">
        <f t="shared" si="11"/>
        <v>1139</v>
      </c>
      <c r="L22" s="82">
        <v>596</v>
      </c>
      <c r="M22" s="82">
        <v>543</v>
      </c>
      <c r="N22" s="82">
        <f t="shared" si="12"/>
        <v>1092</v>
      </c>
      <c r="O22" s="82">
        <v>565</v>
      </c>
      <c r="P22" s="82">
        <v>527</v>
      </c>
      <c r="Q22" s="82">
        <f t="shared" si="13"/>
        <v>1156</v>
      </c>
      <c r="R22" s="82">
        <v>603</v>
      </c>
      <c r="S22" s="82">
        <v>553</v>
      </c>
      <c r="T22" s="250">
        <f t="shared" si="14"/>
        <v>1179</v>
      </c>
      <c r="U22" s="82">
        <v>599</v>
      </c>
      <c r="V22" s="82">
        <v>580</v>
      </c>
      <c r="W22" s="82">
        <f t="shared" si="15"/>
        <v>1217</v>
      </c>
      <c r="X22" s="82">
        <v>632</v>
      </c>
      <c r="Y22" s="82">
        <v>585</v>
      </c>
      <c r="Z22" s="82">
        <f t="shared" si="16"/>
        <v>1240</v>
      </c>
      <c r="AA22" s="82">
        <v>614</v>
      </c>
      <c r="AB22" s="82">
        <v>626</v>
      </c>
      <c r="AC22" s="82">
        <f t="shared" si="17"/>
        <v>373</v>
      </c>
      <c r="AD22" s="82">
        <v>144</v>
      </c>
      <c r="AE22" s="82">
        <v>229</v>
      </c>
      <c r="AF22" s="82">
        <f t="shared" si="18"/>
        <v>62</v>
      </c>
      <c r="AG22" s="82">
        <v>34</v>
      </c>
      <c r="AH22" s="82">
        <v>28</v>
      </c>
    </row>
    <row r="23" spans="2:34" ht="13.5" customHeight="1">
      <c r="B23" s="585"/>
      <c r="C23" s="58" t="s">
        <v>749</v>
      </c>
      <c r="D23" s="250">
        <f t="shared" si="7"/>
        <v>23</v>
      </c>
      <c r="E23" s="82">
        <v>23</v>
      </c>
      <c r="F23" s="270">
        <v>0</v>
      </c>
      <c r="G23" s="82">
        <v>238</v>
      </c>
      <c r="H23" s="250">
        <f t="shared" si="8"/>
        <v>6920</v>
      </c>
      <c r="I23" s="250">
        <f t="shared" si="9"/>
        <v>3545</v>
      </c>
      <c r="J23" s="250">
        <f t="shared" si="10"/>
        <v>3375</v>
      </c>
      <c r="K23" s="250">
        <f t="shared" si="11"/>
        <v>1128</v>
      </c>
      <c r="L23" s="82">
        <v>593</v>
      </c>
      <c r="M23" s="82">
        <v>535</v>
      </c>
      <c r="N23" s="82">
        <f t="shared" si="12"/>
        <v>1093</v>
      </c>
      <c r="O23" s="82">
        <v>562</v>
      </c>
      <c r="P23" s="82">
        <v>531</v>
      </c>
      <c r="Q23" s="82">
        <f t="shared" si="13"/>
        <v>1142</v>
      </c>
      <c r="R23" s="82">
        <v>579</v>
      </c>
      <c r="S23" s="82">
        <v>563</v>
      </c>
      <c r="T23" s="250">
        <f t="shared" si="14"/>
        <v>1112</v>
      </c>
      <c r="U23" s="82">
        <v>555</v>
      </c>
      <c r="V23" s="82">
        <v>557</v>
      </c>
      <c r="W23" s="82">
        <f t="shared" si="15"/>
        <v>1220</v>
      </c>
      <c r="X23" s="82">
        <v>627</v>
      </c>
      <c r="Y23" s="82">
        <v>593</v>
      </c>
      <c r="Z23" s="82">
        <f t="shared" si="16"/>
        <v>1225</v>
      </c>
      <c r="AA23" s="82">
        <v>629</v>
      </c>
      <c r="AB23" s="82">
        <v>596</v>
      </c>
      <c r="AC23" s="82">
        <f t="shared" si="17"/>
        <v>370</v>
      </c>
      <c r="AD23" s="82">
        <v>149</v>
      </c>
      <c r="AE23" s="82">
        <v>221</v>
      </c>
      <c r="AF23" s="82">
        <f t="shared" si="18"/>
        <v>91</v>
      </c>
      <c r="AG23" s="82">
        <v>38</v>
      </c>
      <c r="AH23" s="82">
        <v>53</v>
      </c>
    </row>
    <row r="24" spans="2:34" ht="13.5" customHeight="1">
      <c r="B24" s="585"/>
      <c r="C24" s="58" t="s">
        <v>750</v>
      </c>
      <c r="D24" s="250">
        <f t="shared" si="7"/>
        <v>14</v>
      </c>
      <c r="E24" s="82">
        <v>11</v>
      </c>
      <c r="F24" s="82">
        <v>3</v>
      </c>
      <c r="G24" s="82">
        <v>125</v>
      </c>
      <c r="H24" s="250">
        <f t="shared" si="8"/>
        <v>3075</v>
      </c>
      <c r="I24" s="250">
        <f t="shared" si="9"/>
        <v>1542</v>
      </c>
      <c r="J24" s="250">
        <f t="shared" si="10"/>
        <v>1533</v>
      </c>
      <c r="K24" s="250">
        <f t="shared" si="11"/>
        <v>501</v>
      </c>
      <c r="L24" s="82">
        <v>243</v>
      </c>
      <c r="M24" s="82">
        <v>258</v>
      </c>
      <c r="N24" s="82">
        <f t="shared" si="12"/>
        <v>489</v>
      </c>
      <c r="O24" s="82">
        <v>258</v>
      </c>
      <c r="P24" s="82">
        <v>231</v>
      </c>
      <c r="Q24" s="82">
        <f t="shared" si="13"/>
        <v>535</v>
      </c>
      <c r="R24" s="82">
        <v>257</v>
      </c>
      <c r="S24" s="82">
        <v>278</v>
      </c>
      <c r="T24" s="250">
        <f t="shared" si="14"/>
        <v>510</v>
      </c>
      <c r="U24" s="82">
        <v>254</v>
      </c>
      <c r="V24" s="82">
        <v>256</v>
      </c>
      <c r="W24" s="82">
        <f t="shared" si="15"/>
        <v>521</v>
      </c>
      <c r="X24" s="82">
        <v>265</v>
      </c>
      <c r="Y24" s="82">
        <v>256</v>
      </c>
      <c r="Z24" s="82">
        <f t="shared" si="16"/>
        <v>519</v>
      </c>
      <c r="AA24" s="82">
        <v>265</v>
      </c>
      <c r="AB24" s="82">
        <v>254</v>
      </c>
      <c r="AC24" s="82">
        <f t="shared" si="17"/>
        <v>188</v>
      </c>
      <c r="AD24" s="82">
        <v>86</v>
      </c>
      <c r="AE24" s="82">
        <v>102</v>
      </c>
      <c r="AF24" s="82">
        <f t="shared" si="18"/>
        <v>53</v>
      </c>
      <c r="AG24" s="82">
        <v>22</v>
      </c>
      <c r="AH24" s="82">
        <v>31</v>
      </c>
    </row>
    <row r="25" spans="2:34" ht="13.5" customHeight="1">
      <c r="B25" s="585"/>
      <c r="C25" s="58" t="s">
        <v>751</v>
      </c>
      <c r="D25" s="250">
        <f t="shared" si="7"/>
        <v>11</v>
      </c>
      <c r="E25" s="82">
        <v>11</v>
      </c>
      <c r="F25" s="270">
        <v>0</v>
      </c>
      <c r="G25" s="82">
        <v>122</v>
      </c>
      <c r="H25" s="250">
        <f t="shared" si="8"/>
        <v>3248</v>
      </c>
      <c r="I25" s="250">
        <f t="shared" si="9"/>
        <v>1669</v>
      </c>
      <c r="J25" s="250">
        <f t="shared" si="10"/>
        <v>1579</v>
      </c>
      <c r="K25" s="250">
        <f t="shared" si="11"/>
        <v>551</v>
      </c>
      <c r="L25" s="82">
        <v>288</v>
      </c>
      <c r="M25" s="82">
        <v>263</v>
      </c>
      <c r="N25" s="82">
        <f t="shared" si="12"/>
        <v>507</v>
      </c>
      <c r="O25" s="82">
        <v>264</v>
      </c>
      <c r="P25" s="82">
        <v>243</v>
      </c>
      <c r="Q25" s="82">
        <f t="shared" si="13"/>
        <v>535</v>
      </c>
      <c r="R25" s="82">
        <v>266</v>
      </c>
      <c r="S25" s="82">
        <v>269</v>
      </c>
      <c r="T25" s="250">
        <f t="shared" si="14"/>
        <v>533</v>
      </c>
      <c r="U25" s="82">
        <v>286</v>
      </c>
      <c r="V25" s="82">
        <v>247</v>
      </c>
      <c r="W25" s="82">
        <f t="shared" si="15"/>
        <v>546</v>
      </c>
      <c r="X25" s="82">
        <v>269</v>
      </c>
      <c r="Y25" s="82">
        <v>277</v>
      </c>
      <c r="Z25" s="82">
        <f t="shared" si="16"/>
        <v>576</v>
      </c>
      <c r="AA25" s="82">
        <v>296</v>
      </c>
      <c r="AB25" s="82">
        <v>280</v>
      </c>
      <c r="AC25" s="82">
        <f t="shared" si="17"/>
        <v>176</v>
      </c>
      <c r="AD25" s="82">
        <v>63</v>
      </c>
      <c r="AE25" s="82">
        <v>113</v>
      </c>
      <c r="AF25" s="82">
        <f t="shared" si="18"/>
        <v>56</v>
      </c>
      <c r="AG25" s="82">
        <v>13</v>
      </c>
      <c r="AH25" s="82">
        <v>43</v>
      </c>
    </row>
    <row r="26" spans="2:34" ht="13.5" customHeight="1">
      <c r="B26" s="585"/>
      <c r="C26" s="58" t="s">
        <v>752</v>
      </c>
      <c r="D26" s="250">
        <f t="shared" si="7"/>
        <v>14</v>
      </c>
      <c r="E26" s="82">
        <v>10</v>
      </c>
      <c r="F26" s="82">
        <v>4</v>
      </c>
      <c r="G26" s="82">
        <v>98</v>
      </c>
      <c r="H26" s="250">
        <f t="shared" si="8"/>
        <v>2447</v>
      </c>
      <c r="I26" s="250">
        <f t="shared" si="9"/>
        <v>1224</v>
      </c>
      <c r="J26" s="250">
        <f t="shared" si="10"/>
        <v>1223</v>
      </c>
      <c r="K26" s="250">
        <f t="shared" si="11"/>
        <v>394</v>
      </c>
      <c r="L26" s="82">
        <v>193</v>
      </c>
      <c r="M26" s="82">
        <v>201</v>
      </c>
      <c r="N26" s="82">
        <f t="shared" si="12"/>
        <v>348</v>
      </c>
      <c r="O26" s="82">
        <v>170</v>
      </c>
      <c r="P26" s="82">
        <v>178</v>
      </c>
      <c r="Q26" s="82">
        <f t="shared" si="13"/>
        <v>444</v>
      </c>
      <c r="R26" s="82">
        <v>213</v>
      </c>
      <c r="S26" s="82">
        <v>231</v>
      </c>
      <c r="T26" s="250">
        <f t="shared" si="14"/>
        <v>391</v>
      </c>
      <c r="U26" s="82">
        <v>196</v>
      </c>
      <c r="V26" s="82">
        <v>195</v>
      </c>
      <c r="W26" s="82">
        <f t="shared" si="15"/>
        <v>467</v>
      </c>
      <c r="X26" s="82">
        <v>252</v>
      </c>
      <c r="Y26" s="82">
        <v>215</v>
      </c>
      <c r="Z26" s="82">
        <f t="shared" si="16"/>
        <v>403</v>
      </c>
      <c r="AA26" s="82">
        <v>200</v>
      </c>
      <c r="AB26" s="82">
        <v>203</v>
      </c>
      <c r="AC26" s="82">
        <f t="shared" si="17"/>
        <v>155</v>
      </c>
      <c r="AD26" s="82">
        <v>59</v>
      </c>
      <c r="AE26" s="82">
        <v>96</v>
      </c>
      <c r="AF26" s="82">
        <f t="shared" si="18"/>
        <v>40</v>
      </c>
      <c r="AG26" s="82">
        <v>14</v>
      </c>
      <c r="AH26" s="82">
        <v>26</v>
      </c>
    </row>
    <row r="27" spans="2:34" ht="13.5" customHeight="1">
      <c r="B27" s="585"/>
      <c r="C27" s="58" t="s">
        <v>753</v>
      </c>
      <c r="D27" s="250">
        <f t="shared" si="7"/>
        <v>9</v>
      </c>
      <c r="E27" s="82">
        <v>9</v>
      </c>
      <c r="F27" s="270">
        <v>0</v>
      </c>
      <c r="G27" s="82">
        <v>88</v>
      </c>
      <c r="H27" s="250">
        <f t="shared" si="8"/>
        <v>2188</v>
      </c>
      <c r="I27" s="250">
        <f t="shared" si="9"/>
        <v>1135</v>
      </c>
      <c r="J27" s="250">
        <f t="shared" si="10"/>
        <v>1053</v>
      </c>
      <c r="K27" s="250">
        <f t="shared" si="11"/>
        <v>358</v>
      </c>
      <c r="L27" s="82">
        <v>177</v>
      </c>
      <c r="M27" s="82">
        <v>181</v>
      </c>
      <c r="N27" s="82">
        <f t="shared" si="12"/>
        <v>345</v>
      </c>
      <c r="O27" s="82">
        <v>177</v>
      </c>
      <c r="P27" s="82">
        <v>168</v>
      </c>
      <c r="Q27" s="82">
        <f t="shared" si="13"/>
        <v>365</v>
      </c>
      <c r="R27" s="82">
        <v>186</v>
      </c>
      <c r="S27" s="82">
        <v>179</v>
      </c>
      <c r="T27" s="250">
        <f t="shared" si="14"/>
        <v>386</v>
      </c>
      <c r="U27" s="82">
        <v>210</v>
      </c>
      <c r="V27" s="82">
        <v>176</v>
      </c>
      <c r="W27" s="82">
        <f t="shared" si="15"/>
        <v>378</v>
      </c>
      <c r="X27" s="82">
        <v>205</v>
      </c>
      <c r="Y27" s="82">
        <v>173</v>
      </c>
      <c r="Z27" s="82">
        <f t="shared" si="16"/>
        <v>356</v>
      </c>
      <c r="AA27" s="82">
        <v>180</v>
      </c>
      <c r="AB27" s="82">
        <v>176</v>
      </c>
      <c r="AC27" s="82">
        <f t="shared" si="17"/>
        <v>132</v>
      </c>
      <c r="AD27" s="82">
        <v>56</v>
      </c>
      <c r="AE27" s="82">
        <v>76</v>
      </c>
      <c r="AF27" s="82">
        <f t="shared" si="18"/>
        <v>30</v>
      </c>
      <c r="AG27" s="82">
        <v>3</v>
      </c>
      <c r="AH27" s="82">
        <v>27</v>
      </c>
    </row>
    <row r="28" spans="2:34" ht="13.5" customHeight="1">
      <c r="B28" s="585"/>
      <c r="C28" s="58" t="s">
        <v>754</v>
      </c>
      <c r="D28" s="250">
        <f t="shared" si="7"/>
        <v>6</v>
      </c>
      <c r="E28" s="82">
        <v>6</v>
      </c>
      <c r="F28" s="270">
        <v>0</v>
      </c>
      <c r="G28" s="82">
        <v>81</v>
      </c>
      <c r="H28" s="250">
        <f t="shared" si="8"/>
        <v>2284</v>
      </c>
      <c r="I28" s="250">
        <f t="shared" si="9"/>
        <v>1161</v>
      </c>
      <c r="J28" s="250">
        <f t="shared" si="10"/>
        <v>1123</v>
      </c>
      <c r="K28" s="250">
        <f t="shared" si="11"/>
        <v>351</v>
      </c>
      <c r="L28" s="82">
        <v>177</v>
      </c>
      <c r="M28" s="82">
        <v>174</v>
      </c>
      <c r="N28" s="82">
        <f t="shared" si="12"/>
        <v>371</v>
      </c>
      <c r="O28" s="82">
        <v>176</v>
      </c>
      <c r="P28" s="82">
        <v>195</v>
      </c>
      <c r="Q28" s="82">
        <f t="shared" si="13"/>
        <v>398</v>
      </c>
      <c r="R28" s="82">
        <v>199</v>
      </c>
      <c r="S28" s="82">
        <v>199</v>
      </c>
      <c r="T28" s="250">
        <f t="shared" si="14"/>
        <v>365</v>
      </c>
      <c r="U28" s="82">
        <v>199</v>
      </c>
      <c r="V28" s="82">
        <v>166</v>
      </c>
      <c r="W28" s="82">
        <f t="shared" si="15"/>
        <v>415</v>
      </c>
      <c r="X28" s="82">
        <v>206</v>
      </c>
      <c r="Y28" s="82">
        <v>209</v>
      </c>
      <c r="Z28" s="82">
        <f t="shared" si="16"/>
        <v>384</v>
      </c>
      <c r="AA28" s="82">
        <v>204</v>
      </c>
      <c r="AB28" s="82">
        <v>180</v>
      </c>
      <c r="AC28" s="82">
        <f t="shared" si="17"/>
        <v>122</v>
      </c>
      <c r="AD28" s="82">
        <v>49</v>
      </c>
      <c r="AE28" s="82">
        <v>73</v>
      </c>
      <c r="AF28" s="82">
        <f t="shared" si="18"/>
        <v>21</v>
      </c>
      <c r="AG28" s="82">
        <v>8</v>
      </c>
      <c r="AH28" s="82">
        <v>13</v>
      </c>
    </row>
    <row r="29" spans="2:34" ht="13.5" customHeight="1">
      <c r="B29" s="585"/>
      <c r="C29" s="58" t="s">
        <v>755</v>
      </c>
      <c r="D29" s="250">
        <f t="shared" si="7"/>
        <v>13</v>
      </c>
      <c r="E29" s="82">
        <v>13</v>
      </c>
      <c r="F29" s="270">
        <v>0</v>
      </c>
      <c r="G29" s="82">
        <v>152</v>
      </c>
      <c r="H29" s="250">
        <f t="shared" si="8"/>
        <v>4349</v>
      </c>
      <c r="I29" s="250">
        <f t="shared" si="9"/>
        <v>2232</v>
      </c>
      <c r="J29" s="250">
        <f t="shared" si="10"/>
        <v>2117</v>
      </c>
      <c r="K29" s="250">
        <f t="shared" si="11"/>
        <v>629</v>
      </c>
      <c r="L29" s="82">
        <v>328</v>
      </c>
      <c r="M29" s="82">
        <v>301</v>
      </c>
      <c r="N29" s="82">
        <f t="shared" si="12"/>
        <v>694</v>
      </c>
      <c r="O29" s="82">
        <v>356</v>
      </c>
      <c r="P29" s="82">
        <v>338</v>
      </c>
      <c r="Q29" s="82">
        <f t="shared" si="13"/>
        <v>739</v>
      </c>
      <c r="R29" s="82">
        <v>387</v>
      </c>
      <c r="S29" s="82">
        <v>352</v>
      </c>
      <c r="T29" s="250">
        <f t="shared" si="14"/>
        <v>708</v>
      </c>
      <c r="U29" s="82">
        <v>352</v>
      </c>
      <c r="V29" s="82">
        <v>356</v>
      </c>
      <c r="W29" s="82">
        <f t="shared" si="15"/>
        <v>811</v>
      </c>
      <c r="X29" s="82">
        <v>417</v>
      </c>
      <c r="Y29" s="82">
        <v>394</v>
      </c>
      <c r="Z29" s="82">
        <f t="shared" si="16"/>
        <v>768</v>
      </c>
      <c r="AA29" s="82">
        <v>392</v>
      </c>
      <c r="AB29" s="82">
        <v>376</v>
      </c>
      <c r="AC29" s="82">
        <f t="shared" si="17"/>
        <v>228</v>
      </c>
      <c r="AD29" s="82">
        <v>82</v>
      </c>
      <c r="AE29" s="82">
        <v>146</v>
      </c>
      <c r="AF29" s="82">
        <f t="shared" si="18"/>
        <v>39</v>
      </c>
      <c r="AG29" s="82">
        <v>22</v>
      </c>
      <c r="AH29" s="82">
        <v>17</v>
      </c>
    </row>
    <row r="30" spans="2:34" ht="13.5" customHeight="1">
      <c r="B30" s="585"/>
      <c r="C30" s="58" t="s">
        <v>756</v>
      </c>
      <c r="D30" s="250">
        <f t="shared" si="7"/>
        <v>7</v>
      </c>
      <c r="E30" s="82">
        <v>7</v>
      </c>
      <c r="F30" s="270">
        <v>0</v>
      </c>
      <c r="G30" s="82">
        <v>107</v>
      </c>
      <c r="H30" s="250">
        <f t="shared" si="8"/>
        <v>3090</v>
      </c>
      <c r="I30" s="250">
        <f t="shared" si="9"/>
        <v>1583</v>
      </c>
      <c r="J30" s="250">
        <f t="shared" si="10"/>
        <v>1507</v>
      </c>
      <c r="K30" s="250">
        <f t="shared" si="11"/>
        <v>476</v>
      </c>
      <c r="L30" s="82">
        <v>237</v>
      </c>
      <c r="M30" s="82">
        <v>239</v>
      </c>
      <c r="N30" s="82">
        <f t="shared" si="12"/>
        <v>485</v>
      </c>
      <c r="O30" s="82">
        <v>238</v>
      </c>
      <c r="P30" s="82">
        <v>247</v>
      </c>
      <c r="Q30" s="82">
        <f t="shared" si="13"/>
        <v>502</v>
      </c>
      <c r="R30" s="82">
        <v>257</v>
      </c>
      <c r="S30" s="82">
        <v>245</v>
      </c>
      <c r="T30" s="250">
        <f t="shared" si="14"/>
        <v>509</v>
      </c>
      <c r="U30" s="82">
        <v>269</v>
      </c>
      <c r="V30" s="82">
        <v>240</v>
      </c>
      <c r="W30" s="82">
        <f t="shared" si="15"/>
        <v>562</v>
      </c>
      <c r="X30" s="82">
        <v>288</v>
      </c>
      <c r="Y30" s="82">
        <v>274</v>
      </c>
      <c r="Z30" s="82">
        <f t="shared" si="16"/>
        <v>556</v>
      </c>
      <c r="AA30" s="82">
        <v>294</v>
      </c>
      <c r="AB30" s="82">
        <v>262</v>
      </c>
      <c r="AC30" s="82">
        <f t="shared" si="17"/>
        <v>148</v>
      </c>
      <c r="AD30" s="82">
        <v>57</v>
      </c>
      <c r="AE30" s="82">
        <v>91</v>
      </c>
      <c r="AF30" s="82">
        <f t="shared" si="18"/>
        <v>27</v>
      </c>
      <c r="AG30" s="82">
        <v>11</v>
      </c>
      <c r="AH30" s="82">
        <v>16</v>
      </c>
    </row>
    <row r="31" spans="2:34" ht="13.5" customHeight="1">
      <c r="B31" s="585"/>
      <c r="C31" s="58" t="s">
        <v>757</v>
      </c>
      <c r="D31" s="250">
        <f t="shared" si="7"/>
        <v>12</v>
      </c>
      <c r="E31" s="82">
        <v>12</v>
      </c>
      <c r="F31" s="270">
        <v>0</v>
      </c>
      <c r="G31" s="82">
        <v>80</v>
      </c>
      <c r="H31" s="250">
        <f t="shared" si="8"/>
        <v>1681</v>
      </c>
      <c r="I31" s="250">
        <f t="shared" si="9"/>
        <v>875</v>
      </c>
      <c r="J31" s="250">
        <f t="shared" si="10"/>
        <v>806</v>
      </c>
      <c r="K31" s="250">
        <f t="shared" si="11"/>
        <v>259</v>
      </c>
      <c r="L31" s="82">
        <v>136</v>
      </c>
      <c r="M31" s="82">
        <v>123</v>
      </c>
      <c r="N31" s="82">
        <f t="shared" si="12"/>
        <v>250</v>
      </c>
      <c r="O31" s="82">
        <v>133</v>
      </c>
      <c r="P31" s="82">
        <v>117</v>
      </c>
      <c r="Q31" s="82">
        <f t="shared" si="13"/>
        <v>278</v>
      </c>
      <c r="R31" s="82">
        <v>143</v>
      </c>
      <c r="S31" s="82">
        <v>135</v>
      </c>
      <c r="T31" s="250">
        <f t="shared" si="14"/>
        <v>302</v>
      </c>
      <c r="U31" s="82">
        <v>142</v>
      </c>
      <c r="V31" s="82">
        <v>160</v>
      </c>
      <c r="W31" s="82">
        <f t="shared" si="15"/>
        <v>286</v>
      </c>
      <c r="X31" s="82">
        <v>156</v>
      </c>
      <c r="Y31" s="82">
        <v>130</v>
      </c>
      <c r="Z31" s="82">
        <f t="shared" si="16"/>
        <v>306</v>
      </c>
      <c r="AA31" s="82">
        <v>165</v>
      </c>
      <c r="AB31" s="82">
        <v>141</v>
      </c>
      <c r="AC31" s="82">
        <f t="shared" si="17"/>
        <v>129</v>
      </c>
      <c r="AD31" s="82">
        <v>53</v>
      </c>
      <c r="AE31" s="82">
        <v>76</v>
      </c>
      <c r="AF31" s="82">
        <f t="shared" si="18"/>
        <v>32</v>
      </c>
      <c r="AG31" s="82">
        <v>3</v>
      </c>
      <c r="AH31" s="82">
        <v>29</v>
      </c>
    </row>
    <row r="32" spans="2:34" ht="13.5" customHeight="1">
      <c r="B32" s="585"/>
      <c r="C32" s="58" t="s">
        <v>758</v>
      </c>
      <c r="D32" s="250">
        <f t="shared" si="7"/>
        <v>9</v>
      </c>
      <c r="E32" s="82">
        <v>8</v>
      </c>
      <c r="F32" s="82">
        <v>1</v>
      </c>
      <c r="G32" s="82">
        <v>92</v>
      </c>
      <c r="H32" s="250">
        <f t="shared" si="8"/>
        <v>2693</v>
      </c>
      <c r="I32" s="250">
        <f t="shared" si="9"/>
        <v>1400</v>
      </c>
      <c r="J32" s="250">
        <f t="shared" si="10"/>
        <v>1293</v>
      </c>
      <c r="K32" s="250">
        <f t="shared" si="11"/>
        <v>446</v>
      </c>
      <c r="L32" s="82">
        <v>249</v>
      </c>
      <c r="M32" s="82">
        <v>197</v>
      </c>
      <c r="N32" s="82">
        <f t="shared" si="12"/>
        <v>415</v>
      </c>
      <c r="O32" s="82">
        <v>214</v>
      </c>
      <c r="P32" s="82">
        <v>201</v>
      </c>
      <c r="Q32" s="82">
        <f t="shared" si="13"/>
        <v>460</v>
      </c>
      <c r="R32" s="82">
        <v>245</v>
      </c>
      <c r="S32" s="82">
        <v>215</v>
      </c>
      <c r="T32" s="250">
        <f t="shared" si="14"/>
        <v>435</v>
      </c>
      <c r="U32" s="82">
        <v>214</v>
      </c>
      <c r="V32" s="82">
        <v>221</v>
      </c>
      <c r="W32" s="82">
        <f t="shared" si="15"/>
        <v>479</v>
      </c>
      <c r="X32" s="82">
        <v>225</v>
      </c>
      <c r="Y32" s="82">
        <v>254</v>
      </c>
      <c r="Z32" s="82">
        <f t="shared" si="16"/>
        <v>458</v>
      </c>
      <c r="AA32" s="82">
        <v>253</v>
      </c>
      <c r="AB32" s="82">
        <v>205</v>
      </c>
      <c r="AC32" s="82">
        <f t="shared" si="17"/>
        <v>138</v>
      </c>
      <c r="AD32" s="82">
        <v>55</v>
      </c>
      <c r="AE32" s="82">
        <v>83</v>
      </c>
      <c r="AF32" s="82">
        <f t="shared" si="18"/>
        <v>46</v>
      </c>
      <c r="AG32" s="82">
        <v>8</v>
      </c>
      <c r="AH32" s="82">
        <v>38</v>
      </c>
    </row>
    <row r="33" spans="2:34" ht="13.5" customHeight="1">
      <c r="B33" s="585"/>
      <c r="C33" s="58" t="s">
        <v>759</v>
      </c>
      <c r="D33" s="250">
        <f t="shared" si="7"/>
        <v>5</v>
      </c>
      <c r="E33" s="82">
        <v>5</v>
      </c>
      <c r="F33" s="270">
        <v>0</v>
      </c>
      <c r="G33" s="82">
        <v>47</v>
      </c>
      <c r="H33" s="250">
        <f t="shared" si="8"/>
        <v>1176</v>
      </c>
      <c r="I33" s="250">
        <f t="shared" si="9"/>
        <v>595</v>
      </c>
      <c r="J33" s="250">
        <f t="shared" si="10"/>
        <v>581</v>
      </c>
      <c r="K33" s="250">
        <f t="shared" si="11"/>
        <v>196</v>
      </c>
      <c r="L33" s="82">
        <v>101</v>
      </c>
      <c r="M33" s="82">
        <v>95</v>
      </c>
      <c r="N33" s="82">
        <f t="shared" si="12"/>
        <v>204</v>
      </c>
      <c r="O33" s="82">
        <v>104</v>
      </c>
      <c r="P33" s="82">
        <v>100</v>
      </c>
      <c r="Q33" s="82">
        <f t="shared" si="13"/>
        <v>197</v>
      </c>
      <c r="R33" s="82">
        <v>92</v>
      </c>
      <c r="S33" s="82">
        <v>105</v>
      </c>
      <c r="T33" s="250">
        <f t="shared" si="14"/>
        <v>189</v>
      </c>
      <c r="U33" s="82">
        <v>88</v>
      </c>
      <c r="V33" s="82">
        <v>101</v>
      </c>
      <c r="W33" s="82">
        <f t="shared" si="15"/>
        <v>199</v>
      </c>
      <c r="X33" s="82">
        <v>112</v>
      </c>
      <c r="Y33" s="82">
        <v>87</v>
      </c>
      <c r="Z33" s="82">
        <f t="shared" si="16"/>
        <v>191</v>
      </c>
      <c r="AA33" s="82">
        <v>98</v>
      </c>
      <c r="AB33" s="82">
        <v>93</v>
      </c>
      <c r="AC33" s="82">
        <f t="shared" si="17"/>
        <v>71</v>
      </c>
      <c r="AD33" s="82">
        <v>28</v>
      </c>
      <c r="AE33" s="82">
        <v>43</v>
      </c>
      <c r="AF33" s="82">
        <f t="shared" si="18"/>
        <v>10</v>
      </c>
      <c r="AG33" s="82">
        <v>5</v>
      </c>
      <c r="AH33" s="82">
        <v>5</v>
      </c>
    </row>
    <row r="34" spans="2:34" ht="13.5" customHeight="1">
      <c r="B34" s="585"/>
      <c r="C34" s="58" t="s">
        <v>760</v>
      </c>
      <c r="D34" s="250">
        <f t="shared" si="7"/>
        <v>2</v>
      </c>
      <c r="E34" s="82">
        <v>2</v>
      </c>
      <c r="F34" s="270">
        <v>0</v>
      </c>
      <c r="G34" s="82">
        <v>33</v>
      </c>
      <c r="H34" s="250">
        <f t="shared" si="8"/>
        <v>955</v>
      </c>
      <c r="I34" s="250">
        <f t="shared" si="9"/>
        <v>473</v>
      </c>
      <c r="J34" s="250">
        <f t="shared" si="10"/>
        <v>482</v>
      </c>
      <c r="K34" s="250">
        <f t="shared" si="11"/>
        <v>130</v>
      </c>
      <c r="L34" s="82">
        <v>66</v>
      </c>
      <c r="M34" s="82">
        <v>64</v>
      </c>
      <c r="N34" s="82">
        <f t="shared" si="12"/>
        <v>157</v>
      </c>
      <c r="O34" s="82">
        <v>72</v>
      </c>
      <c r="P34" s="82">
        <v>85</v>
      </c>
      <c r="Q34" s="82">
        <f t="shared" si="13"/>
        <v>142</v>
      </c>
      <c r="R34" s="82">
        <v>65</v>
      </c>
      <c r="S34" s="82">
        <v>77</v>
      </c>
      <c r="T34" s="250">
        <f t="shared" si="14"/>
        <v>164</v>
      </c>
      <c r="U34" s="82">
        <v>94</v>
      </c>
      <c r="V34" s="82">
        <v>70</v>
      </c>
      <c r="W34" s="82">
        <f t="shared" si="15"/>
        <v>183</v>
      </c>
      <c r="X34" s="82">
        <v>86</v>
      </c>
      <c r="Y34" s="82">
        <v>97</v>
      </c>
      <c r="Z34" s="82">
        <f t="shared" si="16"/>
        <v>179</v>
      </c>
      <c r="AA34" s="82">
        <v>90</v>
      </c>
      <c r="AB34" s="82">
        <v>89</v>
      </c>
      <c r="AC34" s="82">
        <f t="shared" si="17"/>
        <v>46</v>
      </c>
      <c r="AD34" s="82">
        <v>14</v>
      </c>
      <c r="AE34" s="82">
        <v>32</v>
      </c>
      <c r="AF34" s="82">
        <f t="shared" si="18"/>
        <v>8</v>
      </c>
      <c r="AG34" s="82">
        <v>4</v>
      </c>
      <c r="AH34" s="82">
        <v>4</v>
      </c>
    </row>
    <row r="35" spans="2:34" ht="13.5" customHeight="1">
      <c r="B35" s="585"/>
      <c r="C35" s="58" t="s">
        <v>761</v>
      </c>
      <c r="D35" s="250">
        <f t="shared" si="7"/>
        <v>6</v>
      </c>
      <c r="E35" s="82">
        <v>6</v>
      </c>
      <c r="F35" s="270">
        <v>0</v>
      </c>
      <c r="G35" s="82">
        <v>68</v>
      </c>
      <c r="H35" s="250">
        <f t="shared" si="8"/>
        <v>1676</v>
      </c>
      <c r="I35" s="250">
        <f t="shared" si="9"/>
        <v>869</v>
      </c>
      <c r="J35" s="250">
        <f t="shared" si="10"/>
        <v>807</v>
      </c>
      <c r="K35" s="250">
        <f t="shared" si="11"/>
        <v>249</v>
      </c>
      <c r="L35" s="82">
        <v>124</v>
      </c>
      <c r="M35" s="82">
        <v>125</v>
      </c>
      <c r="N35" s="82">
        <f t="shared" si="12"/>
        <v>269</v>
      </c>
      <c r="O35" s="82">
        <v>147</v>
      </c>
      <c r="P35" s="82">
        <v>122</v>
      </c>
      <c r="Q35" s="82">
        <f t="shared" si="13"/>
        <v>261</v>
      </c>
      <c r="R35" s="82">
        <v>141</v>
      </c>
      <c r="S35" s="82">
        <v>120</v>
      </c>
      <c r="T35" s="250">
        <f t="shared" si="14"/>
        <v>277</v>
      </c>
      <c r="U35" s="82">
        <v>131</v>
      </c>
      <c r="V35" s="82">
        <v>146</v>
      </c>
      <c r="W35" s="82">
        <f t="shared" si="15"/>
        <v>314</v>
      </c>
      <c r="X35" s="82">
        <v>163</v>
      </c>
      <c r="Y35" s="82">
        <v>151</v>
      </c>
      <c r="Z35" s="82">
        <f t="shared" si="16"/>
        <v>306</v>
      </c>
      <c r="AA35" s="82">
        <v>163</v>
      </c>
      <c r="AB35" s="82">
        <v>143</v>
      </c>
      <c r="AC35" s="82">
        <f t="shared" si="17"/>
        <v>102</v>
      </c>
      <c r="AD35" s="82">
        <v>38</v>
      </c>
      <c r="AE35" s="82">
        <v>64</v>
      </c>
      <c r="AF35" s="82">
        <f t="shared" si="18"/>
        <v>16</v>
      </c>
      <c r="AG35" s="82">
        <v>7</v>
      </c>
      <c r="AH35" s="82">
        <v>9</v>
      </c>
    </row>
    <row r="36" spans="2:34" ht="13.5" customHeight="1">
      <c r="B36" s="585"/>
      <c r="C36" s="58" t="s">
        <v>762</v>
      </c>
      <c r="D36" s="250">
        <f t="shared" si="7"/>
        <v>10</v>
      </c>
      <c r="E36" s="82">
        <v>8</v>
      </c>
      <c r="F36" s="82">
        <v>2</v>
      </c>
      <c r="G36" s="82">
        <v>41</v>
      </c>
      <c r="H36" s="250">
        <f t="shared" si="8"/>
        <v>545</v>
      </c>
      <c r="I36" s="250">
        <f t="shared" si="9"/>
        <v>284</v>
      </c>
      <c r="J36" s="250">
        <f t="shared" si="10"/>
        <v>261</v>
      </c>
      <c r="K36" s="250">
        <f t="shared" si="11"/>
        <v>84</v>
      </c>
      <c r="L36" s="82">
        <v>48</v>
      </c>
      <c r="M36" s="82">
        <v>36</v>
      </c>
      <c r="N36" s="82">
        <f t="shared" si="12"/>
        <v>80</v>
      </c>
      <c r="O36" s="82">
        <v>37</v>
      </c>
      <c r="P36" s="82">
        <v>43</v>
      </c>
      <c r="Q36" s="82">
        <f t="shared" si="13"/>
        <v>84</v>
      </c>
      <c r="R36" s="82">
        <v>45</v>
      </c>
      <c r="S36" s="82">
        <v>39</v>
      </c>
      <c r="T36" s="250">
        <f t="shared" si="14"/>
        <v>100</v>
      </c>
      <c r="U36" s="82">
        <v>50</v>
      </c>
      <c r="V36" s="82">
        <v>50</v>
      </c>
      <c r="W36" s="82">
        <f t="shared" si="15"/>
        <v>89</v>
      </c>
      <c r="X36" s="82">
        <v>46</v>
      </c>
      <c r="Y36" s="82">
        <v>43</v>
      </c>
      <c r="Z36" s="82">
        <f t="shared" si="16"/>
        <v>108</v>
      </c>
      <c r="AA36" s="82">
        <v>58</v>
      </c>
      <c r="AB36" s="82">
        <v>50</v>
      </c>
      <c r="AC36" s="82">
        <f t="shared" si="17"/>
        <v>74</v>
      </c>
      <c r="AD36" s="82">
        <v>31</v>
      </c>
      <c r="AE36" s="82">
        <v>43</v>
      </c>
      <c r="AF36" s="82">
        <f t="shared" si="18"/>
        <v>20</v>
      </c>
      <c r="AG36" s="82">
        <v>4</v>
      </c>
      <c r="AH36" s="82">
        <v>16</v>
      </c>
    </row>
    <row r="37" spans="2:34" ht="13.5" customHeight="1">
      <c r="B37" s="585"/>
      <c r="C37" s="58" t="s">
        <v>763</v>
      </c>
      <c r="D37" s="250">
        <f t="shared" si="7"/>
        <v>14</v>
      </c>
      <c r="E37" s="82">
        <v>8</v>
      </c>
      <c r="F37" s="82">
        <v>6</v>
      </c>
      <c r="G37" s="82">
        <v>52</v>
      </c>
      <c r="H37" s="250">
        <f t="shared" si="8"/>
        <v>723</v>
      </c>
      <c r="I37" s="250">
        <f t="shared" si="9"/>
        <v>379</v>
      </c>
      <c r="J37" s="250">
        <f t="shared" si="10"/>
        <v>344</v>
      </c>
      <c r="K37" s="250">
        <f t="shared" si="11"/>
        <v>110</v>
      </c>
      <c r="L37" s="82">
        <v>59</v>
      </c>
      <c r="M37" s="82">
        <v>51</v>
      </c>
      <c r="N37" s="82">
        <f t="shared" si="12"/>
        <v>115</v>
      </c>
      <c r="O37" s="82">
        <v>60</v>
      </c>
      <c r="P37" s="82">
        <v>55</v>
      </c>
      <c r="Q37" s="82">
        <f t="shared" si="13"/>
        <v>117</v>
      </c>
      <c r="R37" s="82">
        <v>73</v>
      </c>
      <c r="S37" s="82">
        <v>44</v>
      </c>
      <c r="T37" s="250">
        <f t="shared" si="14"/>
        <v>118</v>
      </c>
      <c r="U37" s="82">
        <v>58</v>
      </c>
      <c r="V37" s="82">
        <v>60</v>
      </c>
      <c r="W37" s="82">
        <f t="shared" si="15"/>
        <v>142</v>
      </c>
      <c r="X37" s="82">
        <v>72</v>
      </c>
      <c r="Y37" s="82">
        <v>70</v>
      </c>
      <c r="Z37" s="82">
        <f t="shared" si="16"/>
        <v>121</v>
      </c>
      <c r="AA37" s="82">
        <v>57</v>
      </c>
      <c r="AB37" s="82">
        <v>64</v>
      </c>
      <c r="AC37" s="82">
        <f t="shared" si="17"/>
        <v>83</v>
      </c>
      <c r="AD37" s="82">
        <v>36</v>
      </c>
      <c r="AE37" s="82">
        <v>47</v>
      </c>
      <c r="AF37" s="82">
        <f t="shared" si="18"/>
        <v>31</v>
      </c>
      <c r="AG37" s="82">
        <v>5</v>
      </c>
      <c r="AH37" s="82">
        <v>26</v>
      </c>
    </row>
    <row r="38" spans="2:34" ht="13.5" customHeight="1">
      <c r="B38" s="585"/>
      <c r="C38" s="58" t="s">
        <v>764</v>
      </c>
      <c r="D38" s="250">
        <f t="shared" si="7"/>
        <v>7</v>
      </c>
      <c r="E38" s="82">
        <v>6</v>
      </c>
      <c r="F38" s="270">
        <v>1</v>
      </c>
      <c r="G38" s="82">
        <v>40</v>
      </c>
      <c r="H38" s="250">
        <f t="shared" si="8"/>
        <v>725</v>
      </c>
      <c r="I38" s="250">
        <f t="shared" si="9"/>
        <v>393</v>
      </c>
      <c r="J38" s="250">
        <f t="shared" si="10"/>
        <v>332</v>
      </c>
      <c r="K38" s="250">
        <f t="shared" si="11"/>
        <v>94</v>
      </c>
      <c r="L38" s="82">
        <v>54</v>
      </c>
      <c r="M38" s="82">
        <v>40</v>
      </c>
      <c r="N38" s="82">
        <f t="shared" si="12"/>
        <v>110</v>
      </c>
      <c r="O38" s="82">
        <v>58</v>
      </c>
      <c r="P38" s="82">
        <v>52</v>
      </c>
      <c r="Q38" s="82">
        <f t="shared" si="13"/>
        <v>137</v>
      </c>
      <c r="R38" s="82">
        <v>89</v>
      </c>
      <c r="S38" s="82">
        <v>48</v>
      </c>
      <c r="T38" s="250">
        <f t="shared" si="14"/>
        <v>141</v>
      </c>
      <c r="U38" s="82">
        <v>76</v>
      </c>
      <c r="V38" s="82">
        <v>65</v>
      </c>
      <c r="W38" s="82">
        <f t="shared" si="15"/>
        <v>117</v>
      </c>
      <c r="X38" s="82">
        <v>57</v>
      </c>
      <c r="Y38" s="82">
        <v>60</v>
      </c>
      <c r="Z38" s="82">
        <f t="shared" si="16"/>
        <v>126</v>
      </c>
      <c r="AA38" s="82">
        <v>59</v>
      </c>
      <c r="AB38" s="82">
        <v>67</v>
      </c>
      <c r="AC38" s="82">
        <f t="shared" si="17"/>
        <v>66</v>
      </c>
      <c r="AD38" s="82">
        <v>27</v>
      </c>
      <c r="AE38" s="82">
        <v>39</v>
      </c>
      <c r="AF38" s="82">
        <f t="shared" si="18"/>
        <v>24</v>
      </c>
      <c r="AG38" s="82">
        <v>6</v>
      </c>
      <c r="AH38" s="82">
        <v>18</v>
      </c>
    </row>
    <row r="39" spans="2:34" ht="13.5" customHeight="1">
      <c r="B39" s="585"/>
      <c r="C39" s="58" t="s">
        <v>765</v>
      </c>
      <c r="D39" s="250">
        <f t="shared" si="7"/>
        <v>8</v>
      </c>
      <c r="E39" s="82">
        <v>8</v>
      </c>
      <c r="F39" s="270">
        <v>0</v>
      </c>
      <c r="G39" s="82">
        <v>50</v>
      </c>
      <c r="H39" s="250">
        <f t="shared" si="8"/>
        <v>740</v>
      </c>
      <c r="I39" s="250">
        <f t="shared" si="9"/>
        <v>335</v>
      </c>
      <c r="J39" s="250">
        <f t="shared" si="10"/>
        <v>405</v>
      </c>
      <c r="K39" s="250">
        <f t="shared" si="11"/>
        <v>112</v>
      </c>
      <c r="L39" s="82">
        <v>46</v>
      </c>
      <c r="M39" s="82">
        <v>66</v>
      </c>
      <c r="N39" s="82">
        <f t="shared" si="12"/>
        <v>116</v>
      </c>
      <c r="O39" s="82">
        <v>50</v>
      </c>
      <c r="P39" s="82">
        <v>66</v>
      </c>
      <c r="Q39" s="82">
        <f t="shared" si="13"/>
        <v>116</v>
      </c>
      <c r="R39" s="82">
        <v>57</v>
      </c>
      <c r="S39" s="82">
        <v>59</v>
      </c>
      <c r="T39" s="250">
        <f t="shared" si="14"/>
        <v>126</v>
      </c>
      <c r="U39" s="82">
        <v>63</v>
      </c>
      <c r="V39" s="82">
        <v>63</v>
      </c>
      <c r="W39" s="82">
        <f t="shared" si="15"/>
        <v>142</v>
      </c>
      <c r="X39" s="82">
        <v>62</v>
      </c>
      <c r="Y39" s="82">
        <v>80</v>
      </c>
      <c r="Z39" s="82">
        <f t="shared" si="16"/>
        <v>128</v>
      </c>
      <c r="AA39" s="82">
        <v>57</v>
      </c>
      <c r="AB39" s="82">
        <v>71</v>
      </c>
      <c r="AC39" s="82">
        <f t="shared" si="17"/>
        <v>84</v>
      </c>
      <c r="AD39" s="82">
        <v>38</v>
      </c>
      <c r="AE39" s="82">
        <v>46</v>
      </c>
      <c r="AF39" s="82">
        <f t="shared" si="18"/>
        <v>21</v>
      </c>
      <c r="AG39" s="82">
        <v>3</v>
      </c>
      <c r="AH39" s="82">
        <v>18</v>
      </c>
    </row>
    <row r="40" spans="2:34" ht="13.5" customHeight="1">
      <c r="B40" s="585"/>
      <c r="C40" s="58" t="s">
        <v>766</v>
      </c>
      <c r="D40" s="250">
        <f t="shared" si="7"/>
        <v>8</v>
      </c>
      <c r="E40" s="82">
        <v>4</v>
      </c>
      <c r="F40" s="82">
        <v>4</v>
      </c>
      <c r="G40" s="82">
        <v>39</v>
      </c>
      <c r="H40" s="250">
        <f t="shared" si="8"/>
        <v>601</v>
      </c>
      <c r="I40" s="250">
        <f t="shared" si="9"/>
        <v>324</v>
      </c>
      <c r="J40" s="250">
        <f t="shared" si="10"/>
        <v>277</v>
      </c>
      <c r="K40" s="250">
        <f t="shared" si="11"/>
        <v>105</v>
      </c>
      <c r="L40" s="82">
        <v>54</v>
      </c>
      <c r="M40" s="82">
        <v>51</v>
      </c>
      <c r="N40" s="82">
        <f t="shared" si="12"/>
        <v>92</v>
      </c>
      <c r="O40" s="82">
        <v>49</v>
      </c>
      <c r="P40" s="82">
        <v>43</v>
      </c>
      <c r="Q40" s="82">
        <f t="shared" si="13"/>
        <v>113</v>
      </c>
      <c r="R40" s="82">
        <v>62</v>
      </c>
      <c r="S40" s="82">
        <v>51</v>
      </c>
      <c r="T40" s="250">
        <f t="shared" si="14"/>
        <v>95</v>
      </c>
      <c r="U40" s="82">
        <v>52</v>
      </c>
      <c r="V40" s="82">
        <v>43</v>
      </c>
      <c r="W40" s="82">
        <f t="shared" si="15"/>
        <v>88</v>
      </c>
      <c r="X40" s="82">
        <v>47</v>
      </c>
      <c r="Y40" s="82">
        <v>41</v>
      </c>
      <c r="Z40" s="82">
        <f t="shared" si="16"/>
        <v>108</v>
      </c>
      <c r="AA40" s="82">
        <v>60</v>
      </c>
      <c r="AB40" s="82">
        <v>48</v>
      </c>
      <c r="AC40" s="82">
        <f t="shared" si="17"/>
        <v>61</v>
      </c>
      <c r="AD40" s="82">
        <v>27</v>
      </c>
      <c r="AE40" s="82">
        <v>34</v>
      </c>
      <c r="AF40" s="82">
        <f t="shared" si="18"/>
        <v>10</v>
      </c>
      <c r="AG40" s="82">
        <v>3</v>
      </c>
      <c r="AH40" s="82">
        <v>7</v>
      </c>
    </row>
    <row r="41" spans="2:34" ht="13.5" customHeight="1">
      <c r="B41" s="585"/>
      <c r="C41" s="58" t="s">
        <v>767</v>
      </c>
      <c r="D41" s="250">
        <f t="shared" si="7"/>
        <v>8</v>
      </c>
      <c r="E41" s="82">
        <v>8</v>
      </c>
      <c r="F41" s="270">
        <v>0</v>
      </c>
      <c r="G41" s="82">
        <v>54</v>
      </c>
      <c r="H41" s="250">
        <f t="shared" si="8"/>
        <v>914</v>
      </c>
      <c r="I41" s="250">
        <f t="shared" si="9"/>
        <v>473</v>
      </c>
      <c r="J41" s="250">
        <f t="shared" si="10"/>
        <v>441</v>
      </c>
      <c r="K41" s="250">
        <f t="shared" si="11"/>
        <v>134</v>
      </c>
      <c r="L41" s="82">
        <v>65</v>
      </c>
      <c r="M41" s="82">
        <v>69</v>
      </c>
      <c r="N41" s="82">
        <f t="shared" si="12"/>
        <v>135</v>
      </c>
      <c r="O41" s="82">
        <v>74</v>
      </c>
      <c r="P41" s="82">
        <v>61</v>
      </c>
      <c r="Q41" s="82">
        <f t="shared" si="13"/>
        <v>158</v>
      </c>
      <c r="R41" s="82">
        <v>78</v>
      </c>
      <c r="S41" s="82">
        <v>80</v>
      </c>
      <c r="T41" s="250">
        <f t="shared" si="14"/>
        <v>160</v>
      </c>
      <c r="U41" s="82">
        <v>79</v>
      </c>
      <c r="V41" s="82">
        <v>81</v>
      </c>
      <c r="W41" s="82">
        <f t="shared" si="15"/>
        <v>154</v>
      </c>
      <c r="X41" s="82">
        <v>83</v>
      </c>
      <c r="Y41" s="82">
        <v>71</v>
      </c>
      <c r="Z41" s="82">
        <f t="shared" si="16"/>
        <v>173</v>
      </c>
      <c r="AA41" s="82">
        <v>94</v>
      </c>
      <c r="AB41" s="82">
        <v>79</v>
      </c>
      <c r="AC41" s="82">
        <f t="shared" si="17"/>
        <v>85</v>
      </c>
      <c r="AD41" s="82">
        <v>39</v>
      </c>
      <c r="AE41" s="82">
        <v>46</v>
      </c>
      <c r="AF41" s="82">
        <f t="shared" si="18"/>
        <v>15</v>
      </c>
      <c r="AG41" s="82">
        <v>7</v>
      </c>
      <c r="AH41" s="82">
        <v>8</v>
      </c>
    </row>
    <row r="42" spans="2:34" ht="13.5" customHeight="1">
      <c r="B42" s="585"/>
      <c r="C42" s="58" t="s">
        <v>768</v>
      </c>
      <c r="D42" s="250">
        <f t="shared" si="7"/>
        <v>4</v>
      </c>
      <c r="E42" s="82">
        <v>4</v>
      </c>
      <c r="F42" s="270">
        <v>0</v>
      </c>
      <c r="G42" s="82">
        <v>32</v>
      </c>
      <c r="H42" s="250">
        <f t="shared" si="8"/>
        <v>619</v>
      </c>
      <c r="I42" s="250">
        <f t="shared" si="9"/>
        <v>327</v>
      </c>
      <c r="J42" s="250">
        <f t="shared" si="10"/>
        <v>292</v>
      </c>
      <c r="K42" s="250">
        <f t="shared" si="11"/>
        <v>108</v>
      </c>
      <c r="L42" s="82">
        <v>56</v>
      </c>
      <c r="M42" s="82">
        <v>52</v>
      </c>
      <c r="N42" s="82">
        <f t="shared" si="12"/>
        <v>91</v>
      </c>
      <c r="O42" s="82">
        <v>46</v>
      </c>
      <c r="P42" s="82">
        <v>45</v>
      </c>
      <c r="Q42" s="82">
        <f t="shared" si="13"/>
        <v>107</v>
      </c>
      <c r="R42" s="82">
        <v>47</v>
      </c>
      <c r="S42" s="82">
        <v>60</v>
      </c>
      <c r="T42" s="250">
        <f t="shared" si="14"/>
        <v>97</v>
      </c>
      <c r="U42" s="82">
        <v>48</v>
      </c>
      <c r="V42" s="82">
        <v>49</v>
      </c>
      <c r="W42" s="82">
        <f t="shared" si="15"/>
        <v>105</v>
      </c>
      <c r="X42" s="82">
        <v>61</v>
      </c>
      <c r="Y42" s="82">
        <v>44</v>
      </c>
      <c r="Z42" s="82">
        <f t="shared" si="16"/>
        <v>111</v>
      </c>
      <c r="AA42" s="82">
        <v>69</v>
      </c>
      <c r="AB42" s="82">
        <v>42</v>
      </c>
      <c r="AC42" s="82">
        <f t="shared" si="17"/>
        <v>50</v>
      </c>
      <c r="AD42" s="82">
        <v>23</v>
      </c>
      <c r="AE42" s="82">
        <v>27</v>
      </c>
      <c r="AF42" s="82">
        <f t="shared" si="18"/>
        <v>18</v>
      </c>
      <c r="AG42" s="82">
        <v>4</v>
      </c>
      <c r="AH42" s="82">
        <v>14</v>
      </c>
    </row>
    <row r="43" spans="2:34" ht="13.5" customHeight="1">
      <c r="B43" s="585"/>
      <c r="C43" s="58" t="s">
        <v>769</v>
      </c>
      <c r="D43" s="250">
        <f t="shared" si="7"/>
        <v>9</v>
      </c>
      <c r="E43" s="82">
        <v>8</v>
      </c>
      <c r="F43" s="82">
        <v>1</v>
      </c>
      <c r="G43" s="82">
        <v>44</v>
      </c>
      <c r="H43" s="250">
        <f t="shared" si="8"/>
        <v>791</v>
      </c>
      <c r="I43" s="250">
        <f t="shared" si="9"/>
        <v>394</v>
      </c>
      <c r="J43" s="250">
        <f t="shared" si="10"/>
        <v>397</v>
      </c>
      <c r="K43" s="250">
        <f t="shared" si="11"/>
        <v>126</v>
      </c>
      <c r="L43" s="82">
        <v>66</v>
      </c>
      <c r="M43" s="82">
        <v>60</v>
      </c>
      <c r="N43" s="82">
        <f t="shared" si="12"/>
        <v>129</v>
      </c>
      <c r="O43" s="82">
        <v>58</v>
      </c>
      <c r="P43" s="82">
        <v>71</v>
      </c>
      <c r="Q43" s="82">
        <f t="shared" si="13"/>
        <v>131</v>
      </c>
      <c r="R43" s="82">
        <v>60</v>
      </c>
      <c r="S43" s="82">
        <v>71</v>
      </c>
      <c r="T43" s="250">
        <f t="shared" si="14"/>
        <v>134</v>
      </c>
      <c r="U43" s="82">
        <v>74</v>
      </c>
      <c r="V43" s="82">
        <v>60</v>
      </c>
      <c r="W43" s="82">
        <f t="shared" si="15"/>
        <v>132</v>
      </c>
      <c r="X43" s="82">
        <v>65</v>
      </c>
      <c r="Y43" s="82">
        <v>67</v>
      </c>
      <c r="Z43" s="82">
        <f t="shared" si="16"/>
        <v>139</v>
      </c>
      <c r="AA43" s="82">
        <v>71</v>
      </c>
      <c r="AB43" s="82">
        <v>68</v>
      </c>
      <c r="AC43" s="82">
        <f t="shared" si="17"/>
        <v>75</v>
      </c>
      <c r="AD43" s="82">
        <v>32</v>
      </c>
      <c r="AE43" s="82">
        <v>43</v>
      </c>
      <c r="AF43" s="82">
        <f t="shared" si="18"/>
        <v>32</v>
      </c>
      <c r="AG43" s="82">
        <v>9</v>
      </c>
      <c r="AH43" s="82">
        <v>23</v>
      </c>
    </row>
    <row r="44" spans="2:34" ht="13.5" customHeight="1">
      <c r="B44" s="585"/>
      <c r="C44" s="58" t="s">
        <v>770</v>
      </c>
      <c r="D44" s="250">
        <f t="shared" si="7"/>
        <v>6</v>
      </c>
      <c r="E44" s="82">
        <v>5</v>
      </c>
      <c r="F44" s="270">
        <v>1</v>
      </c>
      <c r="G44" s="82">
        <v>27</v>
      </c>
      <c r="H44" s="250">
        <f t="shared" si="8"/>
        <v>376</v>
      </c>
      <c r="I44" s="250">
        <f t="shared" si="9"/>
        <v>195</v>
      </c>
      <c r="J44" s="250">
        <f t="shared" si="10"/>
        <v>181</v>
      </c>
      <c r="K44" s="250">
        <f t="shared" si="11"/>
        <v>66</v>
      </c>
      <c r="L44" s="82">
        <v>32</v>
      </c>
      <c r="M44" s="82">
        <v>34</v>
      </c>
      <c r="N44" s="82">
        <f t="shared" si="12"/>
        <v>66</v>
      </c>
      <c r="O44" s="82">
        <v>32</v>
      </c>
      <c r="P44" s="82">
        <v>34</v>
      </c>
      <c r="Q44" s="82">
        <f t="shared" si="13"/>
        <v>71</v>
      </c>
      <c r="R44" s="82">
        <v>41</v>
      </c>
      <c r="S44" s="82">
        <v>30</v>
      </c>
      <c r="T44" s="250">
        <f t="shared" si="14"/>
        <v>60</v>
      </c>
      <c r="U44" s="82">
        <v>31</v>
      </c>
      <c r="V44" s="82">
        <v>29</v>
      </c>
      <c r="W44" s="82">
        <f t="shared" si="15"/>
        <v>58</v>
      </c>
      <c r="X44" s="82">
        <v>31</v>
      </c>
      <c r="Y44" s="82">
        <v>27</v>
      </c>
      <c r="Z44" s="82">
        <f t="shared" si="16"/>
        <v>55</v>
      </c>
      <c r="AA44" s="82">
        <v>28</v>
      </c>
      <c r="AB44" s="82">
        <v>27</v>
      </c>
      <c r="AC44" s="82">
        <f t="shared" si="17"/>
        <v>46</v>
      </c>
      <c r="AD44" s="82">
        <v>21</v>
      </c>
      <c r="AE44" s="82">
        <v>25</v>
      </c>
      <c r="AF44" s="82">
        <f t="shared" si="18"/>
        <v>16</v>
      </c>
      <c r="AG44" s="82">
        <v>1</v>
      </c>
      <c r="AH44" s="82">
        <v>15</v>
      </c>
    </row>
    <row r="45" spans="2:34" ht="13.5" customHeight="1">
      <c r="B45" s="585"/>
      <c r="C45" s="58" t="s">
        <v>771</v>
      </c>
      <c r="D45" s="250">
        <f t="shared" si="7"/>
        <v>6</v>
      </c>
      <c r="E45" s="82">
        <v>4</v>
      </c>
      <c r="F45" s="82">
        <v>2</v>
      </c>
      <c r="G45" s="82">
        <v>27</v>
      </c>
      <c r="H45" s="250">
        <f t="shared" si="8"/>
        <v>472</v>
      </c>
      <c r="I45" s="250">
        <f t="shared" si="9"/>
        <v>233</v>
      </c>
      <c r="J45" s="250">
        <f t="shared" si="10"/>
        <v>239</v>
      </c>
      <c r="K45" s="250">
        <f t="shared" si="11"/>
        <v>85</v>
      </c>
      <c r="L45" s="82">
        <v>43</v>
      </c>
      <c r="M45" s="82">
        <v>42</v>
      </c>
      <c r="N45" s="82">
        <f t="shared" si="12"/>
        <v>73</v>
      </c>
      <c r="O45" s="82">
        <v>28</v>
      </c>
      <c r="P45" s="82">
        <v>45</v>
      </c>
      <c r="Q45" s="82">
        <f t="shared" si="13"/>
        <v>81</v>
      </c>
      <c r="R45" s="82">
        <v>36</v>
      </c>
      <c r="S45" s="82">
        <v>45</v>
      </c>
      <c r="T45" s="250">
        <f t="shared" si="14"/>
        <v>74</v>
      </c>
      <c r="U45" s="82">
        <v>41</v>
      </c>
      <c r="V45" s="82">
        <v>33</v>
      </c>
      <c r="W45" s="82">
        <f t="shared" si="15"/>
        <v>76</v>
      </c>
      <c r="X45" s="82">
        <v>44</v>
      </c>
      <c r="Y45" s="82">
        <v>32</v>
      </c>
      <c r="Z45" s="82">
        <f t="shared" si="16"/>
        <v>83</v>
      </c>
      <c r="AA45" s="82">
        <v>41</v>
      </c>
      <c r="AB45" s="82">
        <v>42</v>
      </c>
      <c r="AC45" s="82">
        <f t="shared" si="17"/>
        <v>43</v>
      </c>
      <c r="AD45" s="82">
        <v>21</v>
      </c>
      <c r="AE45" s="82">
        <v>22</v>
      </c>
      <c r="AF45" s="82">
        <f t="shared" si="18"/>
        <v>16</v>
      </c>
      <c r="AG45" s="82">
        <v>3</v>
      </c>
      <c r="AH45" s="82">
        <v>13</v>
      </c>
    </row>
    <row r="46" spans="2:34" ht="13.5" customHeight="1">
      <c r="B46" s="585"/>
      <c r="C46" s="58" t="s">
        <v>772</v>
      </c>
      <c r="D46" s="250">
        <f t="shared" si="7"/>
        <v>6</v>
      </c>
      <c r="E46" s="82">
        <v>4</v>
      </c>
      <c r="F46" s="270">
        <v>2</v>
      </c>
      <c r="G46" s="82">
        <v>26</v>
      </c>
      <c r="H46" s="250">
        <f t="shared" si="8"/>
        <v>533</v>
      </c>
      <c r="I46" s="250">
        <f t="shared" si="9"/>
        <v>243</v>
      </c>
      <c r="J46" s="250">
        <f t="shared" si="10"/>
        <v>290</v>
      </c>
      <c r="K46" s="250">
        <f t="shared" si="11"/>
        <v>84</v>
      </c>
      <c r="L46" s="82">
        <v>42</v>
      </c>
      <c r="M46" s="82">
        <v>42</v>
      </c>
      <c r="N46" s="82">
        <f t="shared" si="12"/>
        <v>72</v>
      </c>
      <c r="O46" s="82">
        <v>32</v>
      </c>
      <c r="P46" s="82">
        <v>40</v>
      </c>
      <c r="Q46" s="82">
        <f t="shared" si="13"/>
        <v>90</v>
      </c>
      <c r="R46" s="82">
        <v>39</v>
      </c>
      <c r="S46" s="82">
        <v>51</v>
      </c>
      <c r="T46" s="250">
        <f t="shared" si="14"/>
        <v>91</v>
      </c>
      <c r="U46" s="82">
        <v>40</v>
      </c>
      <c r="V46" s="82">
        <v>51</v>
      </c>
      <c r="W46" s="82">
        <f t="shared" si="15"/>
        <v>105</v>
      </c>
      <c r="X46" s="82">
        <v>50</v>
      </c>
      <c r="Y46" s="82">
        <v>55</v>
      </c>
      <c r="Z46" s="82">
        <f t="shared" si="16"/>
        <v>91</v>
      </c>
      <c r="AA46" s="82">
        <v>40</v>
      </c>
      <c r="AB46" s="82">
        <v>51</v>
      </c>
      <c r="AC46" s="82">
        <f t="shared" si="17"/>
        <v>46</v>
      </c>
      <c r="AD46" s="82">
        <v>19</v>
      </c>
      <c r="AE46" s="82">
        <v>27</v>
      </c>
      <c r="AF46" s="82">
        <f t="shared" si="18"/>
        <v>18</v>
      </c>
      <c r="AG46" s="82">
        <v>4</v>
      </c>
      <c r="AH46" s="82">
        <v>14</v>
      </c>
    </row>
    <row r="47" spans="2:34" ht="13.5" customHeight="1">
      <c r="B47" s="585"/>
      <c r="C47" s="58" t="s">
        <v>773</v>
      </c>
      <c r="D47" s="250">
        <f t="shared" si="7"/>
        <v>8</v>
      </c>
      <c r="E47" s="82">
        <v>7</v>
      </c>
      <c r="F47" s="82">
        <v>1</v>
      </c>
      <c r="G47" s="82">
        <v>77</v>
      </c>
      <c r="H47" s="250">
        <f t="shared" si="8"/>
        <v>2039</v>
      </c>
      <c r="I47" s="250">
        <f t="shared" si="9"/>
        <v>1072</v>
      </c>
      <c r="J47" s="250">
        <f t="shared" si="10"/>
        <v>967</v>
      </c>
      <c r="K47" s="250">
        <f t="shared" si="11"/>
        <v>320</v>
      </c>
      <c r="L47" s="82">
        <v>161</v>
      </c>
      <c r="M47" s="82">
        <v>159</v>
      </c>
      <c r="N47" s="82">
        <f t="shared" si="12"/>
        <v>320</v>
      </c>
      <c r="O47" s="82">
        <v>174</v>
      </c>
      <c r="P47" s="82">
        <v>146</v>
      </c>
      <c r="Q47" s="82">
        <f t="shared" si="13"/>
        <v>318</v>
      </c>
      <c r="R47" s="82">
        <v>172</v>
      </c>
      <c r="S47" s="82">
        <v>146</v>
      </c>
      <c r="T47" s="250">
        <f t="shared" si="14"/>
        <v>339</v>
      </c>
      <c r="U47" s="82">
        <v>188</v>
      </c>
      <c r="V47" s="82">
        <v>151</v>
      </c>
      <c r="W47" s="82">
        <f t="shared" si="15"/>
        <v>369</v>
      </c>
      <c r="X47" s="82">
        <v>191</v>
      </c>
      <c r="Y47" s="82">
        <v>178</v>
      </c>
      <c r="Z47" s="82">
        <f t="shared" si="16"/>
        <v>373</v>
      </c>
      <c r="AA47" s="82">
        <v>186</v>
      </c>
      <c r="AB47" s="82">
        <v>187</v>
      </c>
      <c r="AC47" s="82">
        <f t="shared" si="17"/>
        <v>116</v>
      </c>
      <c r="AD47" s="82">
        <v>52</v>
      </c>
      <c r="AE47" s="82">
        <v>64</v>
      </c>
      <c r="AF47" s="82">
        <f t="shared" si="18"/>
        <v>35</v>
      </c>
      <c r="AG47" s="82">
        <v>9</v>
      </c>
      <c r="AH47" s="82">
        <v>26</v>
      </c>
    </row>
    <row r="48" spans="2:34" ht="13.5" customHeight="1">
      <c r="B48" s="585"/>
      <c r="C48" s="58" t="s">
        <v>774</v>
      </c>
      <c r="D48" s="250">
        <f t="shared" si="7"/>
        <v>8</v>
      </c>
      <c r="E48" s="82">
        <v>8</v>
      </c>
      <c r="F48" s="270">
        <v>0</v>
      </c>
      <c r="G48" s="82">
        <v>64</v>
      </c>
      <c r="H48" s="250">
        <f t="shared" si="8"/>
        <v>1485</v>
      </c>
      <c r="I48" s="250">
        <f t="shared" si="9"/>
        <v>748</v>
      </c>
      <c r="J48" s="250">
        <f t="shared" si="10"/>
        <v>737</v>
      </c>
      <c r="K48" s="250">
        <f t="shared" si="11"/>
        <v>268</v>
      </c>
      <c r="L48" s="82">
        <v>139</v>
      </c>
      <c r="M48" s="82">
        <v>129</v>
      </c>
      <c r="N48" s="82">
        <f t="shared" si="12"/>
        <v>217</v>
      </c>
      <c r="O48" s="82">
        <v>101</v>
      </c>
      <c r="P48" s="82">
        <v>116</v>
      </c>
      <c r="Q48" s="82">
        <f t="shared" si="13"/>
        <v>248</v>
      </c>
      <c r="R48" s="82">
        <v>119</v>
      </c>
      <c r="S48" s="82">
        <v>129</v>
      </c>
      <c r="T48" s="250">
        <f t="shared" si="14"/>
        <v>231</v>
      </c>
      <c r="U48" s="82">
        <v>120</v>
      </c>
      <c r="V48" s="82">
        <v>111</v>
      </c>
      <c r="W48" s="82">
        <f t="shared" si="15"/>
        <v>276</v>
      </c>
      <c r="X48" s="82">
        <v>141</v>
      </c>
      <c r="Y48" s="82">
        <v>135</v>
      </c>
      <c r="Z48" s="82">
        <f t="shared" si="16"/>
        <v>245</v>
      </c>
      <c r="AA48" s="82">
        <v>128</v>
      </c>
      <c r="AB48" s="82">
        <v>117</v>
      </c>
      <c r="AC48" s="82">
        <f t="shared" si="17"/>
        <v>101</v>
      </c>
      <c r="AD48" s="82">
        <v>41</v>
      </c>
      <c r="AE48" s="82">
        <v>60</v>
      </c>
      <c r="AF48" s="82">
        <f t="shared" si="18"/>
        <v>45</v>
      </c>
      <c r="AG48" s="82">
        <v>9</v>
      </c>
      <c r="AH48" s="82">
        <v>36</v>
      </c>
    </row>
    <row r="49" spans="2:34" ht="13.5" customHeight="1">
      <c r="B49" s="585"/>
      <c r="C49" s="58" t="s">
        <v>775</v>
      </c>
      <c r="D49" s="250">
        <f t="shared" si="7"/>
        <v>9</v>
      </c>
      <c r="E49" s="82">
        <v>8</v>
      </c>
      <c r="F49" s="82">
        <v>1</v>
      </c>
      <c r="G49" s="82">
        <v>45</v>
      </c>
      <c r="H49" s="250">
        <f t="shared" si="8"/>
        <v>713</v>
      </c>
      <c r="I49" s="250">
        <f t="shared" si="9"/>
        <v>367</v>
      </c>
      <c r="J49" s="250">
        <f t="shared" si="10"/>
        <v>346</v>
      </c>
      <c r="K49" s="250">
        <f t="shared" si="11"/>
        <v>112</v>
      </c>
      <c r="L49" s="82">
        <v>53</v>
      </c>
      <c r="M49" s="82">
        <v>59</v>
      </c>
      <c r="N49" s="82">
        <f t="shared" si="12"/>
        <v>99</v>
      </c>
      <c r="O49" s="82">
        <v>48</v>
      </c>
      <c r="P49" s="82">
        <v>51</v>
      </c>
      <c r="Q49" s="82">
        <f t="shared" si="13"/>
        <v>120</v>
      </c>
      <c r="R49" s="82">
        <v>65</v>
      </c>
      <c r="S49" s="82">
        <v>55</v>
      </c>
      <c r="T49" s="250">
        <f t="shared" si="14"/>
        <v>128</v>
      </c>
      <c r="U49" s="82">
        <v>64</v>
      </c>
      <c r="V49" s="82">
        <v>64</v>
      </c>
      <c r="W49" s="82">
        <f t="shared" si="15"/>
        <v>125</v>
      </c>
      <c r="X49" s="82">
        <v>64</v>
      </c>
      <c r="Y49" s="82">
        <v>61</v>
      </c>
      <c r="Z49" s="82">
        <f t="shared" si="16"/>
        <v>129</v>
      </c>
      <c r="AA49" s="82">
        <v>73</v>
      </c>
      <c r="AB49" s="82">
        <v>56</v>
      </c>
      <c r="AC49" s="82">
        <f t="shared" si="17"/>
        <v>77</v>
      </c>
      <c r="AD49" s="82">
        <v>36</v>
      </c>
      <c r="AE49" s="82">
        <v>41</v>
      </c>
      <c r="AF49" s="82">
        <f t="shared" si="18"/>
        <v>18</v>
      </c>
      <c r="AG49" s="270">
        <v>1</v>
      </c>
      <c r="AH49" s="82">
        <v>17</v>
      </c>
    </row>
    <row r="50" spans="2:34" ht="13.5" customHeight="1">
      <c r="B50" s="585"/>
      <c r="C50" s="58" t="s">
        <v>776</v>
      </c>
      <c r="D50" s="250">
        <f t="shared" si="7"/>
        <v>8</v>
      </c>
      <c r="E50" s="82">
        <v>8</v>
      </c>
      <c r="F50" s="270">
        <v>0</v>
      </c>
      <c r="G50" s="82">
        <v>65</v>
      </c>
      <c r="H50" s="250">
        <f t="shared" si="8"/>
        <v>1316</v>
      </c>
      <c r="I50" s="250">
        <f t="shared" si="9"/>
        <v>663</v>
      </c>
      <c r="J50" s="250">
        <f t="shared" si="10"/>
        <v>653</v>
      </c>
      <c r="K50" s="250">
        <f t="shared" si="11"/>
        <v>201</v>
      </c>
      <c r="L50" s="82">
        <v>97</v>
      </c>
      <c r="M50" s="82">
        <v>104</v>
      </c>
      <c r="N50" s="82">
        <f t="shared" si="12"/>
        <v>205</v>
      </c>
      <c r="O50" s="82">
        <v>123</v>
      </c>
      <c r="P50" s="82">
        <v>82</v>
      </c>
      <c r="Q50" s="82">
        <f t="shared" si="13"/>
        <v>228</v>
      </c>
      <c r="R50" s="82">
        <v>103</v>
      </c>
      <c r="S50" s="82">
        <v>125</v>
      </c>
      <c r="T50" s="250">
        <f t="shared" si="14"/>
        <v>221</v>
      </c>
      <c r="U50" s="82">
        <v>117</v>
      </c>
      <c r="V50" s="82">
        <v>104</v>
      </c>
      <c r="W50" s="82">
        <f t="shared" si="15"/>
        <v>222</v>
      </c>
      <c r="X50" s="82">
        <v>113</v>
      </c>
      <c r="Y50" s="82">
        <v>109</v>
      </c>
      <c r="Z50" s="82">
        <f t="shared" si="16"/>
        <v>239</v>
      </c>
      <c r="AA50" s="82">
        <v>110</v>
      </c>
      <c r="AB50" s="82">
        <v>129</v>
      </c>
      <c r="AC50" s="82">
        <f t="shared" si="17"/>
        <v>100</v>
      </c>
      <c r="AD50" s="82">
        <v>49</v>
      </c>
      <c r="AE50" s="82">
        <v>51</v>
      </c>
      <c r="AF50" s="82">
        <f t="shared" si="18"/>
        <v>19</v>
      </c>
      <c r="AG50" s="82">
        <v>5</v>
      </c>
      <c r="AH50" s="82">
        <v>14</v>
      </c>
    </row>
    <row r="51" spans="2:34" ht="13.5" customHeight="1">
      <c r="B51" s="585"/>
      <c r="C51" s="58" t="s">
        <v>777</v>
      </c>
      <c r="D51" s="250">
        <f t="shared" si="7"/>
        <v>6</v>
      </c>
      <c r="E51" s="82">
        <v>5</v>
      </c>
      <c r="F51" s="82">
        <v>1</v>
      </c>
      <c r="G51" s="82">
        <v>36</v>
      </c>
      <c r="H51" s="250">
        <f t="shared" si="8"/>
        <v>757</v>
      </c>
      <c r="I51" s="250">
        <f t="shared" si="9"/>
        <v>367</v>
      </c>
      <c r="J51" s="250">
        <f t="shared" si="10"/>
        <v>390</v>
      </c>
      <c r="K51" s="250">
        <f t="shared" si="11"/>
        <v>100</v>
      </c>
      <c r="L51" s="82">
        <v>48</v>
      </c>
      <c r="M51" s="82">
        <v>52</v>
      </c>
      <c r="N51" s="82">
        <f t="shared" si="12"/>
        <v>106</v>
      </c>
      <c r="O51" s="82">
        <v>45</v>
      </c>
      <c r="P51" s="82">
        <v>61</v>
      </c>
      <c r="Q51" s="82">
        <f t="shared" si="13"/>
        <v>131</v>
      </c>
      <c r="R51" s="82">
        <v>58</v>
      </c>
      <c r="S51" s="82">
        <v>73</v>
      </c>
      <c r="T51" s="250">
        <f t="shared" si="14"/>
        <v>124</v>
      </c>
      <c r="U51" s="82">
        <v>61</v>
      </c>
      <c r="V51" s="82">
        <v>63</v>
      </c>
      <c r="W51" s="82">
        <f t="shared" si="15"/>
        <v>143</v>
      </c>
      <c r="X51" s="82">
        <v>79</v>
      </c>
      <c r="Y51" s="82">
        <v>64</v>
      </c>
      <c r="Z51" s="82">
        <f t="shared" si="16"/>
        <v>153</v>
      </c>
      <c r="AA51" s="82">
        <v>76</v>
      </c>
      <c r="AB51" s="82">
        <v>77</v>
      </c>
      <c r="AC51" s="82">
        <f t="shared" si="17"/>
        <v>58</v>
      </c>
      <c r="AD51" s="82">
        <v>25</v>
      </c>
      <c r="AE51" s="82">
        <v>33</v>
      </c>
      <c r="AF51" s="82">
        <f t="shared" si="18"/>
        <v>13</v>
      </c>
      <c r="AG51" s="82">
        <v>6</v>
      </c>
      <c r="AH51" s="82">
        <v>7</v>
      </c>
    </row>
    <row r="52" spans="2:34" ht="13.5" customHeight="1">
      <c r="B52" s="585"/>
      <c r="C52" s="58" t="s">
        <v>795</v>
      </c>
      <c r="D52" s="250">
        <f t="shared" si="7"/>
        <v>4</v>
      </c>
      <c r="E52" s="82">
        <v>4</v>
      </c>
      <c r="F52" s="270">
        <v>0</v>
      </c>
      <c r="G52" s="82">
        <v>27</v>
      </c>
      <c r="H52" s="250">
        <f t="shared" si="8"/>
        <v>518</v>
      </c>
      <c r="I52" s="250">
        <f t="shared" si="9"/>
        <v>282</v>
      </c>
      <c r="J52" s="250">
        <f t="shared" si="10"/>
        <v>236</v>
      </c>
      <c r="K52" s="250">
        <f t="shared" si="11"/>
        <v>88</v>
      </c>
      <c r="L52" s="82">
        <v>51</v>
      </c>
      <c r="M52" s="82">
        <v>37</v>
      </c>
      <c r="N52" s="82">
        <f t="shared" si="12"/>
        <v>84</v>
      </c>
      <c r="O52" s="82">
        <v>56</v>
      </c>
      <c r="P52" s="82">
        <v>28</v>
      </c>
      <c r="Q52" s="82">
        <f t="shared" si="13"/>
        <v>82</v>
      </c>
      <c r="R52" s="82">
        <v>44</v>
      </c>
      <c r="S52" s="82">
        <v>38</v>
      </c>
      <c r="T52" s="250">
        <f t="shared" si="14"/>
        <v>103</v>
      </c>
      <c r="U52" s="82">
        <v>55</v>
      </c>
      <c r="V52" s="82">
        <v>48</v>
      </c>
      <c r="W52" s="82">
        <f t="shared" si="15"/>
        <v>83</v>
      </c>
      <c r="X52" s="82">
        <v>44</v>
      </c>
      <c r="Y52" s="82">
        <v>39</v>
      </c>
      <c r="Z52" s="82">
        <f t="shared" si="16"/>
        <v>78</v>
      </c>
      <c r="AA52" s="82">
        <v>32</v>
      </c>
      <c r="AB52" s="82">
        <v>46</v>
      </c>
      <c r="AC52" s="82">
        <f t="shared" si="17"/>
        <v>46</v>
      </c>
      <c r="AD52" s="82">
        <v>19</v>
      </c>
      <c r="AE52" s="82">
        <v>27</v>
      </c>
      <c r="AF52" s="82">
        <f t="shared" si="18"/>
        <v>10</v>
      </c>
      <c r="AG52" s="82">
        <v>3</v>
      </c>
      <c r="AH52" s="82">
        <v>7</v>
      </c>
    </row>
    <row r="53" spans="2:34" ht="13.5" customHeight="1">
      <c r="B53" s="585"/>
      <c r="C53" s="58" t="s">
        <v>778</v>
      </c>
      <c r="D53" s="250">
        <f t="shared" si="7"/>
        <v>4</v>
      </c>
      <c r="E53" s="82">
        <v>4</v>
      </c>
      <c r="F53" s="270">
        <v>0</v>
      </c>
      <c r="G53" s="82">
        <v>48</v>
      </c>
      <c r="H53" s="250">
        <f t="shared" si="8"/>
        <v>1216</v>
      </c>
      <c r="I53" s="250">
        <f t="shared" si="9"/>
        <v>643</v>
      </c>
      <c r="J53" s="250">
        <f t="shared" si="10"/>
        <v>573</v>
      </c>
      <c r="K53" s="250">
        <f t="shared" si="11"/>
        <v>159</v>
      </c>
      <c r="L53" s="82">
        <v>90</v>
      </c>
      <c r="M53" s="82">
        <v>69</v>
      </c>
      <c r="N53" s="82">
        <f t="shared" si="12"/>
        <v>199</v>
      </c>
      <c r="O53" s="82">
        <v>102</v>
      </c>
      <c r="P53" s="82">
        <v>97</v>
      </c>
      <c r="Q53" s="82">
        <f t="shared" si="13"/>
        <v>192</v>
      </c>
      <c r="R53" s="82">
        <v>113</v>
      </c>
      <c r="S53" s="82">
        <v>79</v>
      </c>
      <c r="T53" s="250">
        <f t="shared" si="14"/>
        <v>219</v>
      </c>
      <c r="U53" s="82">
        <v>111</v>
      </c>
      <c r="V53" s="82">
        <v>108</v>
      </c>
      <c r="W53" s="82">
        <f t="shared" si="15"/>
        <v>213</v>
      </c>
      <c r="X53" s="82">
        <v>106</v>
      </c>
      <c r="Y53" s="82">
        <v>107</v>
      </c>
      <c r="Z53" s="82">
        <f t="shared" si="16"/>
        <v>234</v>
      </c>
      <c r="AA53" s="82">
        <v>121</v>
      </c>
      <c r="AB53" s="82">
        <v>113</v>
      </c>
      <c r="AC53" s="82">
        <f t="shared" si="17"/>
        <v>70</v>
      </c>
      <c r="AD53" s="82">
        <v>29</v>
      </c>
      <c r="AE53" s="82">
        <v>41</v>
      </c>
      <c r="AF53" s="82">
        <f t="shared" si="18"/>
        <v>21</v>
      </c>
      <c r="AG53" s="82">
        <v>4</v>
      </c>
      <c r="AH53" s="82">
        <v>17</v>
      </c>
    </row>
    <row r="54" spans="2:34" ht="13.5" customHeight="1">
      <c r="B54" s="585"/>
      <c r="C54" s="58" t="s">
        <v>779</v>
      </c>
      <c r="D54" s="250">
        <f t="shared" si="7"/>
        <v>4</v>
      </c>
      <c r="E54" s="82">
        <v>4</v>
      </c>
      <c r="F54" s="270">
        <v>0</v>
      </c>
      <c r="G54" s="82">
        <v>33</v>
      </c>
      <c r="H54" s="250">
        <f t="shared" si="8"/>
        <v>909</v>
      </c>
      <c r="I54" s="250">
        <f t="shared" si="9"/>
        <v>472</v>
      </c>
      <c r="J54" s="250">
        <f t="shared" si="10"/>
        <v>437</v>
      </c>
      <c r="K54" s="250">
        <f t="shared" si="11"/>
        <v>142</v>
      </c>
      <c r="L54" s="82">
        <v>73</v>
      </c>
      <c r="M54" s="82">
        <v>69</v>
      </c>
      <c r="N54" s="82">
        <f t="shared" si="12"/>
        <v>141</v>
      </c>
      <c r="O54" s="82">
        <v>70</v>
      </c>
      <c r="P54" s="82">
        <v>71</v>
      </c>
      <c r="Q54" s="82">
        <f t="shared" si="13"/>
        <v>154</v>
      </c>
      <c r="R54" s="82">
        <v>69</v>
      </c>
      <c r="S54" s="82">
        <v>85</v>
      </c>
      <c r="T54" s="250">
        <f t="shared" si="14"/>
        <v>142</v>
      </c>
      <c r="U54" s="82">
        <v>75</v>
      </c>
      <c r="V54" s="82">
        <v>67</v>
      </c>
      <c r="W54" s="82">
        <f t="shared" si="15"/>
        <v>167</v>
      </c>
      <c r="X54" s="82">
        <v>105</v>
      </c>
      <c r="Y54" s="82">
        <v>62</v>
      </c>
      <c r="Z54" s="82">
        <f t="shared" si="16"/>
        <v>163</v>
      </c>
      <c r="AA54" s="82">
        <v>80</v>
      </c>
      <c r="AB54" s="82">
        <v>83</v>
      </c>
      <c r="AC54" s="82">
        <f t="shared" si="17"/>
        <v>52</v>
      </c>
      <c r="AD54" s="82">
        <v>21</v>
      </c>
      <c r="AE54" s="82">
        <v>31</v>
      </c>
      <c r="AF54" s="82">
        <f t="shared" si="18"/>
        <v>11</v>
      </c>
      <c r="AG54" s="82">
        <v>6</v>
      </c>
      <c r="AH54" s="82">
        <v>5</v>
      </c>
    </row>
    <row r="55" spans="2:34" ht="13.5" customHeight="1">
      <c r="B55" s="585"/>
      <c r="C55" s="58" t="s">
        <v>780</v>
      </c>
      <c r="D55" s="250">
        <f t="shared" si="7"/>
        <v>4</v>
      </c>
      <c r="E55" s="82">
        <v>4</v>
      </c>
      <c r="F55" s="270">
        <v>0</v>
      </c>
      <c r="G55" s="82">
        <v>33</v>
      </c>
      <c r="H55" s="250">
        <f t="shared" si="8"/>
        <v>793</v>
      </c>
      <c r="I55" s="250">
        <f t="shared" si="9"/>
        <v>410</v>
      </c>
      <c r="J55" s="250">
        <f t="shared" si="10"/>
        <v>383</v>
      </c>
      <c r="K55" s="250">
        <f t="shared" si="11"/>
        <v>124</v>
      </c>
      <c r="L55" s="82">
        <v>53</v>
      </c>
      <c r="M55" s="82">
        <v>71</v>
      </c>
      <c r="N55" s="82">
        <f t="shared" si="12"/>
        <v>128</v>
      </c>
      <c r="O55" s="82">
        <v>69</v>
      </c>
      <c r="P55" s="82">
        <v>59</v>
      </c>
      <c r="Q55" s="82">
        <f t="shared" si="13"/>
        <v>133</v>
      </c>
      <c r="R55" s="82">
        <v>72</v>
      </c>
      <c r="S55" s="82">
        <v>61</v>
      </c>
      <c r="T55" s="250">
        <f t="shared" si="14"/>
        <v>128</v>
      </c>
      <c r="U55" s="82">
        <v>69</v>
      </c>
      <c r="V55" s="82">
        <v>59</v>
      </c>
      <c r="W55" s="82">
        <f t="shared" si="15"/>
        <v>130</v>
      </c>
      <c r="X55" s="82">
        <v>67</v>
      </c>
      <c r="Y55" s="82">
        <v>63</v>
      </c>
      <c r="Z55" s="82">
        <f t="shared" si="16"/>
        <v>150</v>
      </c>
      <c r="AA55" s="82">
        <v>80</v>
      </c>
      <c r="AB55" s="82">
        <v>70</v>
      </c>
      <c r="AC55" s="82">
        <f t="shared" si="17"/>
        <v>51</v>
      </c>
      <c r="AD55" s="82">
        <v>19</v>
      </c>
      <c r="AE55" s="82">
        <v>32</v>
      </c>
      <c r="AF55" s="82">
        <f t="shared" si="18"/>
        <v>23</v>
      </c>
      <c r="AG55" s="82">
        <v>5</v>
      </c>
      <c r="AH55" s="82">
        <v>18</v>
      </c>
    </row>
    <row r="56" spans="2:34" ht="13.5" customHeight="1">
      <c r="B56" s="585"/>
      <c r="C56" s="58" t="s">
        <v>781</v>
      </c>
      <c r="D56" s="250">
        <f t="shared" si="7"/>
        <v>4</v>
      </c>
      <c r="E56" s="82">
        <v>3</v>
      </c>
      <c r="F56" s="82">
        <v>1</v>
      </c>
      <c r="G56" s="82">
        <v>27</v>
      </c>
      <c r="H56" s="250">
        <f t="shared" si="8"/>
        <v>657</v>
      </c>
      <c r="I56" s="250">
        <f t="shared" si="9"/>
        <v>325</v>
      </c>
      <c r="J56" s="250">
        <f t="shared" si="10"/>
        <v>332</v>
      </c>
      <c r="K56" s="250">
        <f t="shared" si="11"/>
        <v>107</v>
      </c>
      <c r="L56" s="82">
        <v>59</v>
      </c>
      <c r="M56" s="82">
        <v>48</v>
      </c>
      <c r="N56" s="82">
        <f t="shared" si="12"/>
        <v>115</v>
      </c>
      <c r="O56" s="82">
        <v>57</v>
      </c>
      <c r="P56" s="82">
        <v>58</v>
      </c>
      <c r="Q56" s="82">
        <f t="shared" si="13"/>
        <v>107</v>
      </c>
      <c r="R56" s="82">
        <v>50</v>
      </c>
      <c r="S56" s="82">
        <v>57</v>
      </c>
      <c r="T56" s="250">
        <f t="shared" si="14"/>
        <v>120</v>
      </c>
      <c r="U56" s="82">
        <v>62</v>
      </c>
      <c r="V56" s="82">
        <v>58</v>
      </c>
      <c r="W56" s="82">
        <f t="shared" si="15"/>
        <v>91</v>
      </c>
      <c r="X56" s="82">
        <v>40</v>
      </c>
      <c r="Y56" s="82">
        <v>51</v>
      </c>
      <c r="Z56" s="82">
        <f t="shared" si="16"/>
        <v>117</v>
      </c>
      <c r="AA56" s="82">
        <v>57</v>
      </c>
      <c r="AB56" s="82">
        <v>60</v>
      </c>
      <c r="AC56" s="82">
        <f t="shared" si="17"/>
        <v>41</v>
      </c>
      <c r="AD56" s="82">
        <v>17</v>
      </c>
      <c r="AE56" s="82">
        <v>24</v>
      </c>
      <c r="AF56" s="82">
        <f t="shared" si="18"/>
        <v>8</v>
      </c>
      <c r="AG56" s="82">
        <v>3</v>
      </c>
      <c r="AH56" s="82">
        <v>5</v>
      </c>
    </row>
    <row r="57" spans="2:34" ht="13.5" customHeight="1">
      <c r="B57" s="585"/>
      <c r="C57" s="58" t="s">
        <v>782</v>
      </c>
      <c r="D57" s="250">
        <f t="shared" si="7"/>
        <v>3</v>
      </c>
      <c r="E57" s="82">
        <v>3</v>
      </c>
      <c r="F57" s="270">
        <v>0</v>
      </c>
      <c r="G57" s="82">
        <v>21</v>
      </c>
      <c r="H57" s="250">
        <f t="shared" si="8"/>
        <v>557</v>
      </c>
      <c r="I57" s="250">
        <f t="shared" si="9"/>
        <v>289</v>
      </c>
      <c r="J57" s="250">
        <f t="shared" si="10"/>
        <v>268</v>
      </c>
      <c r="K57" s="250">
        <f t="shared" si="11"/>
        <v>109</v>
      </c>
      <c r="L57" s="82">
        <v>59</v>
      </c>
      <c r="M57" s="82">
        <v>50</v>
      </c>
      <c r="N57" s="82">
        <f t="shared" si="12"/>
        <v>72</v>
      </c>
      <c r="O57" s="82">
        <v>40</v>
      </c>
      <c r="P57" s="82">
        <v>32</v>
      </c>
      <c r="Q57" s="82">
        <f t="shared" si="13"/>
        <v>95</v>
      </c>
      <c r="R57" s="82">
        <v>56</v>
      </c>
      <c r="S57" s="82">
        <v>39</v>
      </c>
      <c r="T57" s="250">
        <f t="shared" si="14"/>
        <v>90</v>
      </c>
      <c r="U57" s="82">
        <v>41</v>
      </c>
      <c r="V57" s="82">
        <v>49</v>
      </c>
      <c r="W57" s="82">
        <f t="shared" si="15"/>
        <v>89</v>
      </c>
      <c r="X57" s="82">
        <v>42</v>
      </c>
      <c r="Y57" s="82">
        <v>47</v>
      </c>
      <c r="Z57" s="82">
        <f t="shared" si="16"/>
        <v>102</v>
      </c>
      <c r="AA57" s="82">
        <v>51</v>
      </c>
      <c r="AB57" s="82">
        <v>51</v>
      </c>
      <c r="AC57" s="82">
        <f t="shared" si="17"/>
        <v>35</v>
      </c>
      <c r="AD57" s="82">
        <v>16</v>
      </c>
      <c r="AE57" s="82">
        <v>19</v>
      </c>
      <c r="AF57" s="82">
        <f t="shared" si="18"/>
        <v>16</v>
      </c>
      <c r="AG57" s="82">
        <v>3</v>
      </c>
      <c r="AH57" s="82">
        <v>13</v>
      </c>
    </row>
    <row r="58" spans="2:34" ht="13.5" customHeight="1">
      <c r="B58" s="585"/>
      <c r="C58" s="58" t="s">
        <v>783</v>
      </c>
      <c r="D58" s="250">
        <f t="shared" si="7"/>
        <v>4</v>
      </c>
      <c r="E58" s="82">
        <v>3</v>
      </c>
      <c r="F58" s="82">
        <v>1</v>
      </c>
      <c r="G58" s="82">
        <v>26</v>
      </c>
      <c r="H58" s="250">
        <f t="shared" si="8"/>
        <v>489</v>
      </c>
      <c r="I58" s="250">
        <f t="shared" si="9"/>
        <v>245</v>
      </c>
      <c r="J58" s="250">
        <f t="shared" si="10"/>
        <v>244</v>
      </c>
      <c r="K58" s="250">
        <f t="shared" si="11"/>
        <v>78</v>
      </c>
      <c r="L58" s="82">
        <v>37</v>
      </c>
      <c r="M58" s="82">
        <v>41</v>
      </c>
      <c r="N58" s="82">
        <f t="shared" si="12"/>
        <v>70</v>
      </c>
      <c r="O58" s="82">
        <v>34</v>
      </c>
      <c r="P58" s="82">
        <v>36</v>
      </c>
      <c r="Q58" s="82">
        <f t="shared" si="13"/>
        <v>74</v>
      </c>
      <c r="R58" s="82">
        <v>35</v>
      </c>
      <c r="S58" s="82">
        <v>39</v>
      </c>
      <c r="T58" s="250">
        <f t="shared" si="14"/>
        <v>92</v>
      </c>
      <c r="U58" s="82">
        <v>48</v>
      </c>
      <c r="V58" s="82">
        <v>44</v>
      </c>
      <c r="W58" s="82">
        <f t="shared" si="15"/>
        <v>85</v>
      </c>
      <c r="X58" s="82">
        <v>49</v>
      </c>
      <c r="Y58" s="82">
        <v>36</v>
      </c>
      <c r="Z58" s="82">
        <f t="shared" si="16"/>
        <v>90</v>
      </c>
      <c r="AA58" s="82">
        <v>42</v>
      </c>
      <c r="AB58" s="82">
        <v>48</v>
      </c>
      <c r="AC58" s="82">
        <f t="shared" si="17"/>
        <v>42</v>
      </c>
      <c r="AD58" s="82">
        <v>19</v>
      </c>
      <c r="AE58" s="82">
        <v>23</v>
      </c>
      <c r="AF58" s="82">
        <f t="shared" si="18"/>
        <v>15</v>
      </c>
      <c r="AG58" s="82">
        <v>3</v>
      </c>
      <c r="AH58" s="82">
        <v>12</v>
      </c>
    </row>
    <row r="59" spans="2:34" ht="13.5" customHeight="1">
      <c r="B59" s="585"/>
      <c r="C59" s="58" t="s">
        <v>784</v>
      </c>
      <c r="D59" s="250">
        <f t="shared" si="7"/>
        <v>6</v>
      </c>
      <c r="E59" s="82">
        <v>6</v>
      </c>
      <c r="F59" s="270">
        <v>0</v>
      </c>
      <c r="G59" s="82">
        <v>42</v>
      </c>
      <c r="H59" s="250">
        <f t="shared" si="8"/>
        <v>766</v>
      </c>
      <c r="I59" s="250">
        <f t="shared" si="9"/>
        <v>394</v>
      </c>
      <c r="J59" s="250">
        <f t="shared" si="10"/>
        <v>372</v>
      </c>
      <c r="K59" s="250">
        <f t="shared" si="11"/>
        <v>99</v>
      </c>
      <c r="L59" s="82">
        <v>46</v>
      </c>
      <c r="M59" s="82">
        <v>53</v>
      </c>
      <c r="N59" s="82">
        <f t="shared" si="12"/>
        <v>142</v>
      </c>
      <c r="O59" s="82">
        <v>75</v>
      </c>
      <c r="P59" s="82">
        <v>67</v>
      </c>
      <c r="Q59" s="82">
        <f t="shared" si="13"/>
        <v>137</v>
      </c>
      <c r="R59" s="82">
        <v>78</v>
      </c>
      <c r="S59" s="82">
        <v>59</v>
      </c>
      <c r="T59" s="250">
        <f t="shared" si="14"/>
        <v>129</v>
      </c>
      <c r="U59" s="82">
        <v>62</v>
      </c>
      <c r="V59" s="82">
        <v>67</v>
      </c>
      <c r="W59" s="82">
        <f t="shared" si="15"/>
        <v>123</v>
      </c>
      <c r="X59" s="82">
        <v>58</v>
      </c>
      <c r="Y59" s="82">
        <v>65</v>
      </c>
      <c r="Z59" s="82">
        <f t="shared" si="16"/>
        <v>136</v>
      </c>
      <c r="AA59" s="82">
        <v>75</v>
      </c>
      <c r="AB59" s="82">
        <v>61</v>
      </c>
      <c r="AC59" s="82">
        <f t="shared" si="17"/>
        <v>68</v>
      </c>
      <c r="AD59" s="82">
        <v>32</v>
      </c>
      <c r="AE59" s="82">
        <v>36</v>
      </c>
      <c r="AF59" s="82">
        <f t="shared" si="18"/>
        <v>19</v>
      </c>
      <c r="AG59" s="82">
        <v>2</v>
      </c>
      <c r="AH59" s="82">
        <v>17</v>
      </c>
    </row>
    <row r="60" spans="2:34" ht="13.5" customHeight="1">
      <c r="B60" s="585"/>
      <c r="C60" s="58" t="s">
        <v>785</v>
      </c>
      <c r="D60" s="250">
        <f t="shared" si="7"/>
        <v>6</v>
      </c>
      <c r="E60" s="82">
        <v>6</v>
      </c>
      <c r="F60" s="270">
        <v>0</v>
      </c>
      <c r="G60" s="82">
        <v>50</v>
      </c>
      <c r="H60" s="250">
        <f t="shared" si="8"/>
        <v>1354</v>
      </c>
      <c r="I60" s="250">
        <f t="shared" si="9"/>
        <v>701</v>
      </c>
      <c r="J60" s="250">
        <f t="shared" si="10"/>
        <v>653</v>
      </c>
      <c r="K60" s="250">
        <f t="shared" si="11"/>
        <v>194</v>
      </c>
      <c r="L60" s="82">
        <v>100</v>
      </c>
      <c r="M60" s="82">
        <v>94</v>
      </c>
      <c r="N60" s="82">
        <f t="shared" si="12"/>
        <v>211</v>
      </c>
      <c r="O60" s="82">
        <v>101</v>
      </c>
      <c r="P60" s="82">
        <v>110</v>
      </c>
      <c r="Q60" s="82">
        <f t="shared" si="13"/>
        <v>246</v>
      </c>
      <c r="R60" s="82">
        <v>135</v>
      </c>
      <c r="S60" s="82">
        <v>111</v>
      </c>
      <c r="T60" s="250">
        <f t="shared" si="14"/>
        <v>238</v>
      </c>
      <c r="U60" s="82">
        <v>122</v>
      </c>
      <c r="V60" s="82">
        <v>116</v>
      </c>
      <c r="W60" s="82">
        <f t="shared" si="15"/>
        <v>214</v>
      </c>
      <c r="X60" s="82">
        <v>108</v>
      </c>
      <c r="Y60" s="82">
        <v>106</v>
      </c>
      <c r="Z60" s="82">
        <f t="shared" si="16"/>
        <v>251</v>
      </c>
      <c r="AA60" s="82">
        <v>135</v>
      </c>
      <c r="AB60" s="82">
        <v>116</v>
      </c>
      <c r="AC60" s="82">
        <f t="shared" si="17"/>
        <v>79</v>
      </c>
      <c r="AD60" s="82">
        <v>36</v>
      </c>
      <c r="AE60" s="82">
        <v>43</v>
      </c>
      <c r="AF60" s="82">
        <f t="shared" si="18"/>
        <v>34</v>
      </c>
      <c r="AG60" s="82">
        <v>8</v>
      </c>
      <c r="AH60" s="82">
        <v>26</v>
      </c>
    </row>
    <row r="61" spans="2:34" ht="13.5" customHeight="1">
      <c r="B61" s="585"/>
      <c r="C61" s="58" t="s">
        <v>786</v>
      </c>
      <c r="D61" s="250">
        <f t="shared" si="7"/>
        <v>4</v>
      </c>
      <c r="E61" s="82">
        <v>4</v>
      </c>
      <c r="F61" s="270">
        <v>0</v>
      </c>
      <c r="G61" s="82">
        <v>29</v>
      </c>
      <c r="H61" s="250">
        <f t="shared" si="8"/>
        <v>566</v>
      </c>
      <c r="I61" s="250">
        <f t="shared" si="9"/>
        <v>272</v>
      </c>
      <c r="J61" s="250">
        <f t="shared" si="10"/>
        <v>294</v>
      </c>
      <c r="K61" s="250">
        <f t="shared" si="11"/>
        <v>90</v>
      </c>
      <c r="L61" s="82">
        <v>45</v>
      </c>
      <c r="M61" s="82">
        <v>45</v>
      </c>
      <c r="N61" s="82">
        <f t="shared" si="12"/>
        <v>86</v>
      </c>
      <c r="O61" s="82">
        <v>40</v>
      </c>
      <c r="P61" s="82">
        <v>46</v>
      </c>
      <c r="Q61" s="82">
        <f t="shared" si="13"/>
        <v>99</v>
      </c>
      <c r="R61" s="82">
        <v>45</v>
      </c>
      <c r="S61" s="82">
        <v>54</v>
      </c>
      <c r="T61" s="250">
        <f t="shared" si="14"/>
        <v>99</v>
      </c>
      <c r="U61" s="82">
        <v>44</v>
      </c>
      <c r="V61" s="82">
        <v>55</v>
      </c>
      <c r="W61" s="82">
        <f t="shared" si="15"/>
        <v>94</v>
      </c>
      <c r="X61" s="82">
        <v>52</v>
      </c>
      <c r="Y61" s="82">
        <v>42</v>
      </c>
      <c r="Z61" s="82">
        <f t="shared" si="16"/>
        <v>98</v>
      </c>
      <c r="AA61" s="82">
        <v>46</v>
      </c>
      <c r="AB61" s="82">
        <v>52</v>
      </c>
      <c r="AC61" s="82">
        <f t="shared" si="17"/>
        <v>48</v>
      </c>
      <c r="AD61" s="82">
        <v>19</v>
      </c>
      <c r="AE61" s="82">
        <v>29</v>
      </c>
      <c r="AF61" s="82">
        <f t="shared" si="18"/>
        <v>14</v>
      </c>
      <c r="AG61" s="82">
        <v>5</v>
      </c>
      <c r="AH61" s="82">
        <v>9</v>
      </c>
    </row>
    <row r="62" spans="2:34" ht="13.5" customHeight="1">
      <c r="B62" s="585"/>
      <c r="C62" s="58" t="s">
        <v>787</v>
      </c>
      <c r="D62" s="250">
        <f t="shared" si="7"/>
        <v>3</v>
      </c>
      <c r="E62" s="82">
        <v>3</v>
      </c>
      <c r="F62" s="270">
        <v>0</v>
      </c>
      <c r="G62" s="82">
        <v>18</v>
      </c>
      <c r="H62" s="250">
        <f t="shared" si="8"/>
        <v>388</v>
      </c>
      <c r="I62" s="250">
        <f t="shared" si="9"/>
        <v>207</v>
      </c>
      <c r="J62" s="250">
        <f t="shared" si="10"/>
        <v>181</v>
      </c>
      <c r="K62" s="250">
        <f t="shared" si="11"/>
        <v>58</v>
      </c>
      <c r="L62" s="82">
        <v>35</v>
      </c>
      <c r="M62" s="82">
        <v>23</v>
      </c>
      <c r="N62" s="82">
        <f t="shared" si="12"/>
        <v>60</v>
      </c>
      <c r="O62" s="82">
        <v>31</v>
      </c>
      <c r="P62" s="82">
        <v>29</v>
      </c>
      <c r="Q62" s="82">
        <f t="shared" si="13"/>
        <v>64</v>
      </c>
      <c r="R62" s="82">
        <v>38</v>
      </c>
      <c r="S62" s="82">
        <v>26</v>
      </c>
      <c r="T62" s="250">
        <f t="shared" si="14"/>
        <v>67</v>
      </c>
      <c r="U62" s="82">
        <v>31</v>
      </c>
      <c r="V62" s="82">
        <v>36</v>
      </c>
      <c r="W62" s="82">
        <f t="shared" si="15"/>
        <v>68</v>
      </c>
      <c r="X62" s="82">
        <v>34</v>
      </c>
      <c r="Y62" s="82">
        <v>34</v>
      </c>
      <c r="Z62" s="82">
        <f t="shared" si="16"/>
        <v>71</v>
      </c>
      <c r="AA62" s="82">
        <v>38</v>
      </c>
      <c r="AB62" s="82">
        <v>33</v>
      </c>
      <c r="AC62" s="82">
        <f t="shared" si="17"/>
        <v>30</v>
      </c>
      <c r="AD62" s="82">
        <v>14</v>
      </c>
      <c r="AE62" s="82">
        <v>16</v>
      </c>
      <c r="AF62" s="82">
        <f t="shared" si="18"/>
        <v>9</v>
      </c>
      <c r="AG62" s="82">
        <v>3</v>
      </c>
      <c r="AH62" s="82">
        <v>6</v>
      </c>
    </row>
    <row r="63" spans="2:34" ht="13.5" customHeight="1" thickBot="1">
      <c r="B63" s="635"/>
      <c r="C63" s="87" t="s">
        <v>788</v>
      </c>
      <c r="D63" s="1129">
        <f t="shared" si="7"/>
        <v>3</v>
      </c>
      <c r="E63" s="89">
        <v>3</v>
      </c>
      <c r="F63" s="1130">
        <v>0</v>
      </c>
      <c r="G63" s="89">
        <v>25</v>
      </c>
      <c r="H63" s="1129">
        <f t="shared" si="8"/>
        <v>532</v>
      </c>
      <c r="I63" s="1129">
        <f t="shared" si="9"/>
        <v>283</v>
      </c>
      <c r="J63" s="1129">
        <f t="shared" si="10"/>
        <v>249</v>
      </c>
      <c r="K63" s="1129">
        <f t="shared" si="11"/>
        <v>79</v>
      </c>
      <c r="L63" s="89">
        <v>40</v>
      </c>
      <c r="M63" s="89">
        <v>39</v>
      </c>
      <c r="N63" s="89">
        <f t="shared" si="12"/>
        <v>86</v>
      </c>
      <c r="O63" s="89">
        <v>53</v>
      </c>
      <c r="P63" s="89">
        <v>33</v>
      </c>
      <c r="Q63" s="89">
        <f t="shared" si="13"/>
        <v>83</v>
      </c>
      <c r="R63" s="89">
        <v>50</v>
      </c>
      <c r="S63" s="89">
        <v>33</v>
      </c>
      <c r="T63" s="1129">
        <f t="shared" si="14"/>
        <v>99</v>
      </c>
      <c r="U63" s="89">
        <v>47</v>
      </c>
      <c r="V63" s="89">
        <v>52</v>
      </c>
      <c r="W63" s="89">
        <f t="shared" si="15"/>
        <v>88</v>
      </c>
      <c r="X63" s="89">
        <v>43</v>
      </c>
      <c r="Y63" s="89">
        <v>45</v>
      </c>
      <c r="Z63" s="89">
        <f t="shared" si="16"/>
        <v>97</v>
      </c>
      <c r="AA63" s="89">
        <v>50</v>
      </c>
      <c r="AB63" s="89">
        <v>47</v>
      </c>
      <c r="AC63" s="89">
        <f t="shared" si="17"/>
        <v>40</v>
      </c>
      <c r="AD63" s="89">
        <v>16</v>
      </c>
      <c r="AE63" s="89">
        <v>24</v>
      </c>
      <c r="AF63" s="89">
        <f t="shared" si="18"/>
        <v>8</v>
      </c>
      <c r="AG63" s="89">
        <v>4</v>
      </c>
      <c r="AH63" s="89">
        <v>4</v>
      </c>
    </row>
    <row r="64" spans="2:19" ht="12" customHeight="1">
      <c r="B64" s="41" t="s">
        <v>1247</v>
      </c>
      <c r="G64" s="1126"/>
      <c r="L64" s="277"/>
      <c r="M64" s="277"/>
      <c r="N64" s="277"/>
      <c r="O64" s="277"/>
      <c r="P64" s="277"/>
      <c r="Q64" s="277"/>
      <c r="R64" s="277"/>
      <c r="S64" s="277"/>
    </row>
    <row r="65" spans="2:19" ht="12">
      <c r="B65" s="44" t="s">
        <v>1248</v>
      </c>
      <c r="G65" s="1126"/>
      <c r="L65" s="277"/>
      <c r="M65" s="277"/>
      <c r="N65" s="277"/>
      <c r="O65" s="277"/>
      <c r="P65" s="277"/>
      <c r="Q65" s="277"/>
      <c r="R65" s="277"/>
      <c r="S65" s="277"/>
    </row>
    <row r="66" spans="12:19" ht="12">
      <c r="L66" s="277"/>
      <c r="M66" s="277"/>
      <c r="N66" s="277"/>
      <c r="O66" s="277"/>
      <c r="P66" s="277"/>
      <c r="Q66" s="277"/>
      <c r="R66" s="277"/>
      <c r="S66" s="277"/>
    </row>
    <row r="67" spans="12:19" ht="12">
      <c r="L67" s="277"/>
      <c r="M67" s="277"/>
      <c r="N67" s="277"/>
      <c r="O67" s="277"/>
      <c r="P67" s="277"/>
      <c r="Q67" s="277"/>
      <c r="R67" s="277"/>
      <c r="S67" s="277"/>
    </row>
    <row r="68" spans="12:19" ht="12">
      <c r="L68" s="277"/>
      <c r="M68" s="277"/>
      <c r="N68" s="277"/>
      <c r="O68" s="277"/>
      <c r="P68" s="277"/>
      <c r="Q68" s="277"/>
      <c r="R68" s="277"/>
      <c r="S68" s="277"/>
    </row>
    <row r="69" spans="12:19" ht="12">
      <c r="L69" s="277"/>
      <c r="M69" s="277"/>
      <c r="N69" s="277"/>
      <c r="O69" s="277"/>
      <c r="P69" s="277"/>
      <c r="Q69" s="277"/>
      <c r="R69" s="277"/>
      <c r="S69" s="277"/>
    </row>
    <row r="70" spans="12:19" ht="12">
      <c r="L70" s="277"/>
      <c r="M70" s="277"/>
      <c r="N70" s="277"/>
      <c r="O70" s="277"/>
      <c r="P70" s="277"/>
      <c r="Q70" s="277"/>
      <c r="R70" s="277"/>
      <c r="S70" s="277"/>
    </row>
    <row r="71" spans="12:19" ht="12">
      <c r="L71" s="277"/>
      <c r="M71" s="277"/>
      <c r="N71" s="277"/>
      <c r="O71" s="277"/>
      <c r="P71" s="277"/>
      <c r="Q71" s="277"/>
      <c r="R71" s="277"/>
      <c r="S71" s="277"/>
    </row>
    <row r="72" spans="12:19" ht="12">
      <c r="L72" s="277"/>
      <c r="M72" s="277"/>
      <c r="N72" s="277"/>
      <c r="O72" s="277"/>
      <c r="P72" s="277"/>
      <c r="Q72" s="277"/>
      <c r="R72" s="277"/>
      <c r="S72" s="277"/>
    </row>
    <row r="73" spans="12:19" ht="12">
      <c r="L73" s="277"/>
      <c r="M73" s="277"/>
      <c r="N73" s="277"/>
      <c r="O73" s="277"/>
      <c r="P73" s="277"/>
      <c r="Q73" s="277"/>
      <c r="R73" s="277"/>
      <c r="S73" s="277"/>
    </row>
    <row r="74" spans="12:19" ht="12">
      <c r="L74" s="277"/>
      <c r="M74" s="277"/>
      <c r="N74" s="277"/>
      <c r="O74" s="277"/>
      <c r="P74" s="277"/>
      <c r="Q74" s="277"/>
      <c r="R74" s="277"/>
      <c r="S74" s="277"/>
    </row>
    <row r="75" spans="12:19" ht="12">
      <c r="L75" s="277"/>
      <c r="M75" s="277"/>
      <c r="N75" s="277"/>
      <c r="O75" s="277"/>
      <c r="P75" s="277"/>
      <c r="Q75" s="277"/>
      <c r="R75" s="277"/>
      <c r="S75" s="277"/>
    </row>
    <row r="76" spans="12:19" ht="12">
      <c r="L76" s="277"/>
      <c r="M76" s="277"/>
      <c r="N76" s="277"/>
      <c r="O76" s="277"/>
      <c r="P76" s="277"/>
      <c r="Q76" s="277"/>
      <c r="R76" s="277"/>
      <c r="S76" s="277"/>
    </row>
    <row r="77" spans="12:19" ht="12">
      <c r="L77" s="277"/>
      <c r="M77" s="277"/>
      <c r="N77" s="277"/>
      <c r="O77" s="277"/>
      <c r="P77" s="277"/>
      <c r="Q77" s="277"/>
      <c r="R77" s="277"/>
      <c r="S77" s="277"/>
    </row>
    <row r="78" spans="12:19" ht="12">
      <c r="L78" s="277"/>
      <c r="M78" s="277"/>
      <c r="N78" s="277"/>
      <c r="O78" s="277"/>
      <c r="P78" s="277"/>
      <c r="Q78" s="277"/>
      <c r="R78" s="277"/>
      <c r="S78" s="277"/>
    </row>
    <row r="79" spans="12:19" ht="12">
      <c r="L79" s="277"/>
      <c r="M79" s="277"/>
      <c r="N79" s="277"/>
      <c r="O79" s="277"/>
      <c r="P79" s="277"/>
      <c r="Q79" s="277"/>
      <c r="R79" s="277"/>
      <c r="S79" s="277"/>
    </row>
    <row r="80" spans="12:19" ht="12">
      <c r="L80" s="277"/>
      <c r="M80" s="277"/>
      <c r="N80" s="277"/>
      <c r="O80" s="277"/>
      <c r="P80" s="277"/>
      <c r="Q80" s="277"/>
      <c r="R80" s="277"/>
      <c r="S80" s="277"/>
    </row>
    <row r="81" spans="12:19" ht="12">
      <c r="L81" s="277"/>
      <c r="M81" s="277"/>
      <c r="N81" s="277"/>
      <c r="O81" s="277"/>
      <c r="P81" s="277"/>
      <c r="Q81" s="277"/>
      <c r="R81" s="277"/>
      <c r="S81" s="277"/>
    </row>
    <row r="82" spans="12:19" ht="12">
      <c r="L82" s="277"/>
      <c r="M82" s="277"/>
      <c r="N82" s="277"/>
      <c r="O82" s="277"/>
      <c r="P82" s="277"/>
      <c r="Q82" s="277"/>
      <c r="R82" s="277"/>
      <c r="S82" s="277"/>
    </row>
    <row r="83" spans="12:19" ht="12">
      <c r="L83" s="277"/>
      <c r="M83" s="277"/>
      <c r="N83" s="277"/>
      <c r="O83" s="277"/>
      <c r="P83" s="277"/>
      <c r="Q83" s="277"/>
      <c r="R83" s="277"/>
      <c r="S83" s="277"/>
    </row>
    <row r="84" spans="12:19" ht="12">
      <c r="L84" s="277"/>
      <c r="M84" s="277"/>
      <c r="N84" s="277"/>
      <c r="O84" s="277"/>
      <c r="P84" s="277"/>
      <c r="Q84" s="277"/>
      <c r="R84" s="277"/>
      <c r="S84" s="277"/>
    </row>
    <row r="85" spans="12:19" ht="12">
      <c r="L85" s="277"/>
      <c r="M85" s="277"/>
      <c r="N85" s="277"/>
      <c r="O85" s="277"/>
      <c r="P85" s="277"/>
      <c r="Q85" s="277"/>
      <c r="R85" s="277"/>
      <c r="S85" s="277"/>
    </row>
    <row r="86" spans="12:19" ht="12">
      <c r="L86" s="277"/>
      <c r="M86" s="277"/>
      <c r="N86" s="277"/>
      <c r="O86" s="277"/>
      <c r="P86" s="277"/>
      <c r="Q86" s="277"/>
      <c r="R86" s="277"/>
      <c r="S86" s="277"/>
    </row>
    <row r="87" spans="12:19" ht="12">
      <c r="L87" s="277"/>
      <c r="M87" s="277"/>
      <c r="N87" s="277"/>
      <c r="O87" s="277"/>
      <c r="P87" s="277"/>
      <c r="Q87" s="277"/>
      <c r="R87" s="277"/>
      <c r="S87" s="277"/>
    </row>
    <row r="88" spans="12:19" ht="12">
      <c r="L88" s="277"/>
      <c r="M88" s="277"/>
      <c r="N88" s="277"/>
      <c r="O88" s="277"/>
      <c r="P88" s="277"/>
      <c r="Q88" s="277"/>
      <c r="R88" s="277"/>
      <c r="S88" s="277"/>
    </row>
    <row r="89" spans="12:19" ht="12">
      <c r="L89" s="277"/>
      <c r="M89" s="277"/>
      <c r="N89" s="277"/>
      <c r="O89" s="277"/>
      <c r="P89" s="277"/>
      <c r="Q89" s="277"/>
      <c r="R89" s="277"/>
      <c r="S89" s="277"/>
    </row>
    <row r="90" spans="12:19" ht="12">
      <c r="L90" s="277"/>
      <c r="M90" s="277"/>
      <c r="N90" s="277"/>
      <c r="O90" s="277"/>
      <c r="P90" s="277"/>
      <c r="Q90" s="277"/>
      <c r="R90" s="277"/>
      <c r="S90" s="277"/>
    </row>
    <row r="91" spans="12:19" ht="12">
      <c r="L91" s="277"/>
      <c r="M91" s="277"/>
      <c r="N91" s="277"/>
      <c r="O91" s="277"/>
      <c r="P91" s="277"/>
      <c r="Q91" s="277"/>
      <c r="R91" s="277"/>
      <c r="S91" s="277"/>
    </row>
    <row r="92" spans="12:19" ht="12">
      <c r="L92" s="277"/>
      <c r="M92" s="277"/>
      <c r="N92" s="277"/>
      <c r="O92" s="277"/>
      <c r="P92" s="277"/>
      <c r="Q92" s="277"/>
      <c r="R92" s="277"/>
      <c r="S92" s="277"/>
    </row>
    <row r="93" spans="12:19" ht="12">
      <c r="L93" s="277"/>
      <c r="M93" s="277"/>
      <c r="N93" s="277"/>
      <c r="O93" s="277"/>
      <c r="P93" s="277"/>
      <c r="Q93" s="277"/>
      <c r="R93" s="277"/>
      <c r="S93" s="277"/>
    </row>
    <row r="94" spans="12:19" ht="12">
      <c r="L94" s="277"/>
      <c r="M94" s="277"/>
      <c r="N94" s="277"/>
      <c r="O94" s="277"/>
      <c r="P94" s="277"/>
      <c r="Q94" s="277"/>
      <c r="R94" s="277"/>
      <c r="S94" s="277"/>
    </row>
    <row r="95" spans="12:19" ht="12">
      <c r="L95" s="277"/>
      <c r="M95" s="277"/>
      <c r="N95" s="277"/>
      <c r="O95" s="277"/>
      <c r="P95" s="277"/>
      <c r="Q95" s="277"/>
      <c r="R95" s="277"/>
      <c r="S95" s="277"/>
    </row>
    <row r="96" spans="12:19" ht="12">
      <c r="L96" s="277"/>
      <c r="M96" s="277"/>
      <c r="N96" s="277"/>
      <c r="O96" s="277"/>
      <c r="P96" s="277"/>
      <c r="Q96" s="277"/>
      <c r="R96" s="277"/>
      <c r="S96" s="277"/>
    </row>
    <row r="97" spans="12:19" ht="12">
      <c r="L97" s="277"/>
      <c r="M97" s="277"/>
      <c r="N97" s="277"/>
      <c r="O97" s="277"/>
      <c r="P97" s="277"/>
      <c r="Q97" s="277"/>
      <c r="R97" s="277"/>
      <c r="S97" s="277"/>
    </row>
    <row r="98" spans="12:19" ht="12">
      <c r="L98" s="277"/>
      <c r="M98" s="277"/>
      <c r="N98" s="277"/>
      <c r="O98" s="277"/>
      <c r="P98" s="277"/>
      <c r="Q98" s="277"/>
      <c r="R98" s="277"/>
      <c r="S98" s="277"/>
    </row>
    <row r="99" spans="12:19" ht="12">
      <c r="L99" s="277"/>
      <c r="M99" s="277"/>
      <c r="N99" s="277"/>
      <c r="O99" s="277"/>
      <c r="P99" s="277"/>
      <c r="Q99" s="277"/>
      <c r="R99" s="277"/>
      <c r="S99" s="277"/>
    </row>
    <row r="100" spans="12:19" ht="12">
      <c r="L100" s="277"/>
      <c r="M100" s="277"/>
      <c r="N100" s="277"/>
      <c r="O100" s="277"/>
      <c r="P100" s="277"/>
      <c r="Q100" s="277"/>
      <c r="R100" s="277"/>
      <c r="S100" s="277"/>
    </row>
    <row r="101" spans="12:19" ht="12">
      <c r="L101" s="277"/>
      <c r="M101" s="277"/>
      <c r="N101" s="277"/>
      <c r="O101" s="277"/>
      <c r="P101" s="277"/>
      <c r="Q101" s="277"/>
      <c r="R101" s="277"/>
      <c r="S101" s="277"/>
    </row>
    <row r="102" spans="12:19" ht="12">
      <c r="L102" s="277"/>
      <c r="M102" s="277"/>
      <c r="N102" s="277"/>
      <c r="O102" s="277"/>
      <c r="P102" s="277"/>
      <c r="Q102" s="277"/>
      <c r="R102" s="277"/>
      <c r="S102" s="277"/>
    </row>
    <row r="103" spans="12:19" ht="12">
      <c r="L103" s="277"/>
      <c r="M103" s="277"/>
      <c r="N103" s="277"/>
      <c r="O103" s="277"/>
      <c r="P103" s="277"/>
      <c r="Q103" s="277"/>
      <c r="R103" s="277"/>
      <c r="S103" s="277"/>
    </row>
    <row r="104" spans="12:19" ht="12">
      <c r="L104" s="277"/>
      <c r="M104" s="277"/>
      <c r="N104" s="277"/>
      <c r="O104" s="277"/>
      <c r="P104" s="277"/>
      <c r="Q104" s="277"/>
      <c r="R104" s="277"/>
      <c r="S104" s="277"/>
    </row>
    <row r="105" spans="12:19" ht="12">
      <c r="L105" s="277"/>
      <c r="M105" s="277"/>
      <c r="N105" s="277"/>
      <c r="O105" s="277"/>
      <c r="P105" s="277"/>
      <c r="Q105" s="277"/>
      <c r="R105" s="277"/>
      <c r="S105" s="277"/>
    </row>
    <row r="106" spans="12:19" ht="12">
      <c r="L106" s="277"/>
      <c r="M106" s="277"/>
      <c r="N106" s="277"/>
      <c r="O106" s="277"/>
      <c r="P106" s="277"/>
      <c r="Q106" s="277"/>
      <c r="R106" s="277"/>
      <c r="S106" s="277"/>
    </row>
    <row r="107" spans="12:19" ht="12">
      <c r="L107" s="277"/>
      <c r="M107" s="277"/>
      <c r="N107" s="277"/>
      <c r="O107" s="277"/>
      <c r="P107" s="277"/>
      <c r="Q107" s="277"/>
      <c r="R107" s="277"/>
      <c r="S107" s="277"/>
    </row>
    <row r="108" spans="12:19" ht="12">
      <c r="L108" s="277"/>
      <c r="M108" s="277"/>
      <c r="N108" s="277"/>
      <c r="O108" s="277"/>
      <c r="P108" s="277"/>
      <c r="Q108" s="277"/>
      <c r="R108" s="277"/>
      <c r="S108" s="277"/>
    </row>
    <row r="109" spans="12:19" ht="12">
      <c r="L109" s="277"/>
      <c r="M109" s="277"/>
      <c r="N109" s="277"/>
      <c r="O109" s="277"/>
      <c r="P109" s="277"/>
      <c r="Q109" s="277"/>
      <c r="R109" s="277"/>
      <c r="S109" s="277"/>
    </row>
    <row r="110" spans="12:19" ht="12">
      <c r="L110" s="277"/>
      <c r="M110" s="277"/>
      <c r="N110" s="277"/>
      <c r="O110" s="277"/>
      <c r="P110" s="277"/>
      <c r="Q110" s="277"/>
      <c r="R110" s="277"/>
      <c r="S110" s="277"/>
    </row>
    <row r="111" spans="12:19" ht="12">
      <c r="L111" s="277"/>
      <c r="M111" s="277"/>
      <c r="N111" s="277"/>
      <c r="O111" s="277"/>
      <c r="P111" s="277"/>
      <c r="Q111" s="277"/>
      <c r="R111" s="277"/>
      <c r="S111" s="277"/>
    </row>
    <row r="112" spans="12:19" ht="12">
      <c r="L112" s="277"/>
      <c r="M112" s="277"/>
      <c r="N112" s="277"/>
      <c r="O112" s="277"/>
      <c r="P112" s="277"/>
      <c r="Q112" s="277"/>
      <c r="R112" s="277"/>
      <c r="S112" s="277"/>
    </row>
    <row r="113" spans="12:19" ht="12">
      <c r="L113" s="277"/>
      <c r="M113" s="277"/>
      <c r="N113" s="277"/>
      <c r="O113" s="277"/>
      <c r="P113" s="277"/>
      <c r="Q113" s="277"/>
      <c r="R113" s="277"/>
      <c r="S113" s="277"/>
    </row>
    <row r="114" spans="12:19" ht="12">
      <c r="L114" s="277"/>
      <c r="M114" s="277"/>
      <c r="N114" s="277"/>
      <c r="O114" s="277"/>
      <c r="P114" s="277"/>
      <c r="Q114" s="277"/>
      <c r="R114" s="277"/>
      <c r="S114" s="277"/>
    </row>
    <row r="115" spans="12:19" ht="12">
      <c r="L115" s="277"/>
      <c r="M115" s="277"/>
      <c r="N115" s="277"/>
      <c r="O115" s="277"/>
      <c r="P115" s="277"/>
      <c r="Q115" s="277"/>
      <c r="R115" s="277"/>
      <c r="S115" s="277"/>
    </row>
    <row r="116" spans="12:19" ht="12">
      <c r="L116" s="277"/>
      <c r="M116" s="277"/>
      <c r="N116" s="277"/>
      <c r="O116" s="277"/>
      <c r="P116" s="277"/>
      <c r="Q116" s="277"/>
      <c r="R116" s="277"/>
      <c r="S116" s="277"/>
    </row>
    <row r="117" spans="12:19" ht="12">
      <c r="L117" s="277"/>
      <c r="M117" s="277"/>
      <c r="N117" s="277"/>
      <c r="O117" s="277"/>
      <c r="P117" s="277"/>
      <c r="Q117" s="277"/>
      <c r="R117" s="277"/>
      <c r="S117" s="277"/>
    </row>
    <row r="118" spans="12:19" ht="12">
      <c r="L118" s="277"/>
      <c r="M118" s="277"/>
      <c r="N118" s="277"/>
      <c r="O118" s="277"/>
      <c r="P118" s="277"/>
      <c r="Q118" s="277"/>
      <c r="R118" s="277"/>
      <c r="S118" s="277"/>
    </row>
    <row r="119" spans="12:19" ht="12">
      <c r="L119" s="277"/>
      <c r="M119" s="277"/>
      <c r="N119" s="277"/>
      <c r="O119" s="277"/>
      <c r="P119" s="277"/>
      <c r="Q119" s="277"/>
      <c r="R119" s="277"/>
      <c r="S119" s="277"/>
    </row>
    <row r="120" spans="12:19" ht="12">
      <c r="L120" s="277"/>
      <c r="M120" s="277"/>
      <c r="N120" s="277"/>
      <c r="O120" s="277"/>
      <c r="P120" s="277"/>
      <c r="Q120" s="277"/>
      <c r="R120" s="277"/>
      <c r="S120" s="277"/>
    </row>
    <row r="121" spans="12:19" ht="12">
      <c r="L121" s="277"/>
      <c r="M121" s="277"/>
      <c r="N121" s="277"/>
      <c r="O121" s="277"/>
      <c r="P121" s="277"/>
      <c r="Q121" s="277"/>
      <c r="R121" s="277"/>
      <c r="S121" s="277"/>
    </row>
    <row r="122" spans="12:19" ht="12">
      <c r="L122" s="277"/>
      <c r="M122" s="277"/>
      <c r="N122" s="277"/>
      <c r="O122" s="277"/>
      <c r="P122" s="277"/>
      <c r="Q122" s="277"/>
      <c r="R122" s="277"/>
      <c r="S122" s="277"/>
    </row>
    <row r="123" spans="12:19" ht="12">
      <c r="L123" s="277"/>
      <c r="M123" s="277"/>
      <c r="N123" s="277"/>
      <c r="O123" s="277"/>
      <c r="P123" s="277"/>
      <c r="Q123" s="277"/>
      <c r="R123" s="277"/>
      <c r="S123" s="277"/>
    </row>
    <row r="124" spans="12:19" ht="12">
      <c r="L124" s="277"/>
      <c r="M124" s="277"/>
      <c r="N124" s="277"/>
      <c r="O124" s="277"/>
      <c r="P124" s="277"/>
      <c r="Q124" s="277"/>
      <c r="R124" s="277"/>
      <c r="S124" s="277"/>
    </row>
    <row r="125" spans="12:19" ht="12">
      <c r="L125" s="277"/>
      <c r="M125" s="277"/>
      <c r="N125" s="277"/>
      <c r="O125" s="277"/>
      <c r="P125" s="277"/>
      <c r="Q125" s="277"/>
      <c r="R125" s="277"/>
      <c r="S125" s="277"/>
    </row>
    <row r="126" spans="12:19" ht="12">
      <c r="L126" s="277"/>
      <c r="M126" s="277"/>
      <c r="N126" s="277"/>
      <c r="O126" s="277"/>
      <c r="P126" s="277"/>
      <c r="Q126" s="277"/>
      <c r="R126" s="277"/>
      <c r="S126" s="277"/>
    </row>
    <row r="127" spans="12:19" ht="12">
      <c r="L127" s="277"/>
      <c r="M127" s="277"/>
      <c r="N127" s="277"/>
      <c r="O127" s="277"/>
      <c r="P127" s="277"/>
      <c r="Q127" s="277"/>
      <c r="R127" s="277"/>
      <c r="S127" s="277"/>
    </row>
    <row r="128" spans="12:19" ht="12">
      <c r="L128" s="277"/>
      <c r="M128" s="277"/>
      <c r="N128" s="277"/>
      <c r="O128" s="277"/>
      <c r="P128" s="277"/>
      <c r="Q128" s="277"/>
      <c r="R128" s="277"/>
      <c r="S128" s="277"/>
    </row>
    <row r="129" spans="12:19" ht="12">
      <c r="L129" s="277"/>
      <c r="M129" s="277"/>
      <c r="N129" s="277"/>
      <c r="O129" s="277"/>
      <c r="P129" s="277"/>
      <c r="Q129" s="277"/>
      <c r="R129" s="277"/>
      <c r="S129" s="277"/>
    </row>
    <row r="130" spans="12:19" ht="12">
      <c r="L130" s="277"/>
      <c r="M130" s="277"/>
      <c r="N130" s="277"/>
      <c r="O130" s="277"/>
      <c r="P130" s="277"/>
      <c r="Q130" s="277"/>
      <c r="R130" s="277"/>
      <c r="S130" s="277"/>
    </row>
    <row r="131" spans="12:19" ht="12">
      <c r="L131" s="277"/>
      <c r="M131" s="277"/>
      <c r="N131" s="277"/>
      <c r="O131" s="277"/>
      <c r="P131" s="277"/>
      <c r="Q131" s="277"/>
      <c r="R131" s="277"/>
      <c r="S131" s="277"/>
    </row>
    <row r="132" spans="12:19" ht="12">
      <c r="L132" s="277"/>
      <c r="M132" s="277"/>
      <c r="N132" s="277"/>
      <c r="O132" s="277"/>
      <c r="P132" s="277"/>
      <c r="Q132" s="277"/>
      <c r="R132" s="277"/>
      <c r="S132" s="277"/>
    </row>
    <row r="133" spans="12:19" ht="12">
      <c r="L133" s="277"/>
      <c r="M133" s="277"/>
      <c r="N133" s="277"/>
      <c r="O133" s="277"/>
      <c r="P133" s="277"/>
      <c r="Q133" s="277"/>
      <c r="R133" s="277"/>
      <c r="S133" s="277"/>
    </row>
    <row r="134" spans="12:19" ht="12">
      <c r="L134" s="277"/>
      <c r="M134" s="277"/>
      <c r="N134" s="277"/>
      <c r="O134" s="277"/>
      <c r="P134" s="277"/>
      <c r="Q134" s="277"/>
      <c r="R134" s="277"/>
      <c r="S134" s="277"/>
    </row>
    <row r="135" spans="12:19" ht="12">
      <c r="L135" s="277"/>
      <c r="M135" s="277"/>
      <c r="N135" s="277"/>
      <c r="O135" s="277"/>
      <c r="P135" s="277"/>
      <c r="Q135" s="277"/>
      <c r="R135" s="277"/>
      <c r="S135" s="277"/>
    </row>
    <row r="136" spans="12:19" ht="12">
      <c r="L136" s="277"/>
      <c r="M136" s="277"/>
      <c r="N136" s="277"/>
      <c r="O136" s="277"/>
      <c r="P136" s="277"/>
      <c r="Q136" s="277"/>
      <c r="R136" s="277"/>
      <c r="S136" s="277"/>
    </row>
    <row r="137" spans="12:19" ht="12">
      <c r="L137" s="277"/>
      <c r="M137" s="277"/>
      <c r="N137" s="277"/>
      <c r="O137" s="277"/>
      <c r="P137" s="277"/>
      <c r="Q137" s="277"/>
      <c r="R137" s="277"/>
      <c r="S137" s="277"/>
    </row>
    <row r="138" spans="12:19" ht="12">
      <c r="L138" s="277"/>
      <c r="M138" s="277"/>
      <c r="N138" s="277"/>
      <c r="O138" s="277"/>
      <c r="P138" s="277"/>
      <c r="Q138" s="277"/>
      <c r="R138" s="277"/>
      <c r="S138" s="277"/>
    </row>
    <row r="139" spans="12:19" ht="12">
      <c r="L139" s="277"/>
      <c r="M139" s="277"/>
      <c r="N139" s="277"/>
      <c r="O139" s="277"/>
      <c r="P139" s="277"/>
      <c r="Q139" s="277"/>
      <c r="R139" s="277"/>
      <c r="S139" s="277"/>
    </row>
    <row r="140" spans="12:19" ht="12">
      <c r="L140" s="277"/>
      <c r="M140" s="277"/>
      <c r="N140" s="277"/>
      <c r="O140" s="277"/>
      <c r="P140" s="277"/>
      <c r="Q140" s="277"/>
      <c r="R140" s="277"/>
      <c r="S140" s="277"/>
    </row>
    <row r="141" spans="12:19" ht="12">
      <c r="L141" s="277"/>
      <c r="M141" s="277"/>
      <c r="N141" s="277"/>
      <c r="O141" s="277"/>
      <c r="P141" s="277"/>
      <c r="Q141" s="277"/>
      <c r="R141" s="277"/>
      <c r="S141" s="277"/>
    </row>
    <row r="142" spans="12:19" ht="12">
      <c r="L142" s="277"/>
      <c r="M142" s="277"/>
      <c r="N142" s="277"/>
      <c r="O142" s="277"/>
      <c r="P142" s="277"/>
      <c r="Q142" s="277"/>
      <c r="R142" s="277"/>
      <c r="S142" s="277"/>
    </row>
    <row r="143" spans="12:19" ht="12">
      <c r="L143" s="277"/>
      <c r="M143" s="277"/>
      <c r="N143" s="277"/>
      <c r="O143" s="277"/>
      <c r="P143" s="277"/>
      <c r="Q143" s="277"/>
      <c r="R143" s="277"/>
      <c r="S143" s="277"/>
    </row>
    <row r="144" spans="12:19" ht="12">
      <c r="L144" s="277"/>
      <c r="M144" s="277"/>
      <c r="N144" s="277"/>
      <c r="O144" s="277"/>
      <c r="P144" s="277"/>
      <c r="Q144" s="277"/>
      <c r="R144" s="277"/>
      <c r="S144" s="277"/>
    </row>
    <row r="145" spans="12:19" ht="12">
      <c r="L145" s="277"/>
      <c r="M145" s="277"/>
      <c r="N145" s="277"/>
      <c r="O145" s="277"/>
      <c r="P145" s="277"/>
      <c r="Q145" s="277"/>
      <c r="R145" s="277"/>
      <c r="S145" s="277"/>
    </row>
    <row r="146" spans="12:19" ht="12">
      <c r="L146" s="277"/>
      <c r="M146" s="277"/>
      <c r="N146" s="277"/>
      <c r="O146" s="277"/>
      <c r="P146" s="277"/>
      <c r="Q146" s="277"/>
      <c r="R146" s="277"/>
      <c r="S146" s="277"/>
    </row>
    <row r="147" spans="12:19" ht="12">
      <c r="L147" s="277"/>
      <c r="M147" s="277"/>
      <c r="N147" s="277"/>
      <c r="O147" s="277"/>
      <c r="P147" s="277"/>
      <c r="Q147" s="277"/>
      <c r="R147" s="277"/>
      <c r="S147" s="277"/>
    </row>
    <row r="148" spans="12:19" ht="12">
      <c r="L148" s="277"/>
      <c r="M148" s="277"/>
      <c r="N148" s="277"/>
      <c r="O148" s="277"/>
      <c r="P148" s="277"/>
      <c r="Q148" s="277"/>
      <c r="R148" s="277"/>
      <c r="S148" s="277"/>
    </row>
    <row r="149" spans="12:19" ht="12">
      <c r="L149" s="277"/>
      <c r="M149" s="277"/>
      <c r="N149" s="277"/>
      <c r="O149" s="277"/>
      <c r="P149" s="277"/>
      <c r="Q149" s="277"/>
      <c r="R149" s="277"/>
      <c r="S149" s="277"/>
    </row>
    <row r="150" spans="12:19" ht="12">
      <c r="L150" s="277"/>
      <c r="M150" s="277"/>
      <c r="N150" s="277"/>
      <c r="O150" s="277"/>
      <c r="P150" s="277"/>
      <c r="Q150" s="277"/>
      <c r="R150" s="277"/>
      <c r="S150" s="277"/>
    </row>
  </sheetData>
  <mergeCells count="20">
    <mergeCell ref="B10:C10"/>
    <mergeCell ref="B12:B15"/>
    <mergeCell ref="B17:B18"/>
    <mergeCell ref="B8:C8"/>
    <mergeCell ref="B7:C7"/>
    <mergeCell ref="H5:J5"/>
    <mergeCell ref="K5:M5"/>
    <mergeCell ref="N5:P5"/>
    <mergeCell ref="Q5:S5"/>
    <mergeCell ref="G4:G6"/>
    <mergeCell ref="B4:C6"/>
    <mergeCell ref="D4:F5"/>
    <mergeCell ref="H4:AB4"/>
    <mergeCell ref="AC4:AE4"/>
    <mergeCell ref="AF4:AH4"/>
    <mergeCell ref="AF5:AH5"/>
    <mergeCell ref="T5:V5"/>
    <mergeCell ref="W5:Y5"/>
    <mergeCell ref="Z5:AB5"/>
    <mergeCell ref="AC5:AE5"/>
  </mergeCells>
  <printOptions/>
  <pageMargins left="0.3937007874015748" right="0.31496062992125984" top="0.5905511811023623" bottom="0.3937007874015748" header="0.2755905511811024" footer="0.1968503937007874"/>
  <pageSetup horizontalDpi="400" verticalDpi="400" orientation="portrait" paperSize="9" scale="90" r:id="rId2"/>
  <colBreaks count="1" manualBreakCount="1">
    <brk id="34" min="1" max="66" man="1"/>
  </colBreaks>
  <drawing r:id="rId1"/>
</worksheet>
</file>

<file path=xl/worksheets/sheet4.xml><?xml version="1.0" encoding="utf-8"?>
<worksheet xmlns="http://schemas.openxmlformats.org/spreadsheetml/2006/main" xmlns:r="http://schemas.openxmlformats.org/officeDocument/2006/relationships">
  <dimension ref="B2:Z72"/>
  <sheetViews>
    <sheetView workbookViewId="0" topLeftCell="A1">
      <selection activeCell="L12" sqref="L12"/>
    </sheetView>
  </sheetViews>
  <sheetFormatPr defaultColWidth="9.00390625" defaultRowHeight="13.5"/>
  <cols>
    <col min="1" max="2" width="2.625" style="1211" customWidth="1"/>
    <col min="3" max="3" width="8.125" style="1211" customWidth="1"/>
    <col min="4" max="4" width="9.625" style="1211" customWidth="1"/>
    <col min="5" max="13" width="8.125" style="1211" customWidth="1"/>
    <col min="14" max="14" width="8.875" style="1211" customWidth="1"/>
    <col min="15" max="24" width="8.125" style="1211" customWidth="1"/>
    <col min="25" max="16384" width="9.00390625" style="1211" customWidth="1"/>
  </cols>
  <sheetData>
    <row r="2" spans="2:26" ht="16.5" customHeight="1">
      <c r="B2" s="1212" t="s">
        <v>0</v>
      </c>
      <c r="W2" s="1213"/>
      <c r="X2" s="1213"/>
      <c r="Y2" s="1213"/>
      <c r="Z2" s="1213"/>
    </row>
    <row r="3" spans="3:24" ht="12.75" thickBot="1">
      <c r="C3" s="1214"/>
      <c r="D3" s="1214"/>
      <c r="E3" s="1215"/>
      <c r="F3" s="1215"/>
      <c r="G3" s="1215"/>
      <c r="H3" s="1215"/>
      <c r="I3" s="1215"/>
      <c r="J3" s="1215"/>
      <c r="K3" s="1214"/>
      <c r="V3" s="1211" t="s">
        <v>1</v>
      </c>
      <c r="X3" s="1216" t="s">
        <v>805</v>
      </c>
    </row>
    <row r="4" spans="2:24" ht="21" customHeight="1" thickTop="1">
      <c r="B4" s="1301" t="s">
        <v>796</v>
      </c>
      <c r="C4" s="1302"/>
      <c r="D4" s="1217" t="s">
        <v>721</v>
      </c>
      <c r="E4" s="69" t="s">
        <v>820</v>
      </c>
      <c r="F4" s="69" t="s">
        <v>2</v>
      </c>
      <c r="G4" s="69" t="s">
        <v>3</v>
      </c>
      <c r="H4" s="69" t="s">
        <v>4</v>
      </c>
      <c r="I4" s="69" t="s">
        <v>5</v>
      </c>
      <c r="J4" s="69" t="s">
        <v>6</v>
      </c>
      <c r="K4" s="69" t="s">
        <v>806</v>
      </c>
      <c r="L4" s="69" t="s">
        <v>807</v>
      </c>
      <c r="M4" s="69" t="s">
        <v>808</v>
      </c>
      <c r="N4" s="69" t="s">
        <v>809</v>
      </c>
      <c r="O4" s="69" t="s">
        <v>810</v>
      </c>
      <c r="P4" s="69" t="s">
        <v>811</v>
      </c>
      <c r="Q4" s="69" t="s">
        <v>812</v>
      </c>
      <c r="R4" s="69" t="s">
        <v>813</v>
      </c>
      <c r="S4" s="69" t="s">
        <v>814</v>
      </c>
      <c r="T4" s="69" t="s">
        <v>815</v>
      </c>
      <c r="U4" s="69" t="s">
        <v>816</v>
      </c>
      <c r="V4" s="69" t="s">
        <v>817</v>
      </c>
      <c r="W4" s="69" t="s">
        <v>821</v>
      </c>
      <c r="X4" s="1218" t="s">
        <v>818</v>
      </c>
    </row>
    <row r="5" spans="2:24" s="1219" customFormat="1" ht="18.75" customHeight="1">
      <c r="B5" s="1303" t="s">
        <v>822</v>
      </c>
      <c r="C5" s="1304"/>
      <c r="D5" s="70">
        <f>SUM(D7+D8)</f>
        <v>1256958</v>
      </c>
      <c r="E5" s="71">
        <f>SUM(E15:E64)</f>
        <v>60414</v>
      </c>
      <c r="F5" s="71">
        <f>SUM(F15:F64)</f>
        <v>69552</v>
      </c>
      <c r="G5" s="71">
        <f>SUM(G15:G64)</f>
        <v>78630</v>
      </c>
      <c r="H5" s="71">
        <f>SUM(H15:H64)</f>
        <v>79743</v>
      </c>
      <c r="I5" s="71">
        <f>SUM(I7+I8)</f>
        <v>67937</v>
      </c>
      <c r="J5" s="71">
        <f>SUM(J7+J8)</f>
        <v>64976</v>
      </c>
      <c r="K5" s="71">
        <f>SUM(K15:K64)</f>
        <v>71395</v>
      </c>
      <c r="L5" s="71">
        <f>SUM(L15:L64)</f>
        <v>80967</v>
      </c>
      <c r="M5" s="71">
        <f>SUM(M15:M64)</f>
        <v>94252</v>
      </c>
      <c r="N5" s="71">
        <f>SUM(N15:N64)</f>
        <v>96353</v>
      </c>
      <c r="O5" s="71">
        <f>SUM(O15:O64)</f>
        <v>76215</v>
      </c>
      <c r="P5" s="71">
        <f aca="true" t="shared" si="0" ref="P5:X5">SUM(P15:P64)</f>
        <v>80066</v>
      </c>
      <c r="Q5" s="71">
        <f t="shared" si="0"/>
        <v>87347</v>
      </c>
      <c r="R5" s="71">
        <f t="shared" si="0"/>
        <v>86427</v>
      </c>
      <c r="S5" s="71">
        <f t="shared" si="0"/>
        <v>66254</v>
      </c>
      <c r="T5" s="71">
        <f t="shared" si="0"/>
        <v>44780</v>
      </c>
      <c r="U5" s="71">
        <f t="shared" si="0"/>
        <v>31136</v>
      </c>
      <c r="V5" s="71">
        <f t="shared" si="0"/>
        <v>14875</v>
      </c>
      <c r="W5" s="71">
        <f t="shared" si="0"/>
        <v>5345</v>
      </c>
      <c r="X5" s="1220">
        <f t="shared" si="0"/>
        <v>294</v>
      </c>
    </row>
    <row r="6" spans="2:24" s="1219" customFormat="1" ht="6" customHeight="1">
      <c r="B6" s="1221"/>
      <c r="C6" s="1222"/>
      <c r="D6" s="72"/>
      <c r="E6" s="1209"/>
      <c r="F6" s="1209"/>
      <c r="G6" s="1209"/>
      <c r="H6" s="1209"/>
      <c r="I6" s="1209"/>
      <c r="J6" s="1209"/>
      <c r="K6" s="1209"/>
      <c r="L6" s="1209"/>
      <c r="M6" s="1209"/>
      <c r="N6" s="1209"/>
      <c r="O6" s="1209"/>
      <c r="P6" s="1209"/>
      <c r="Q6" s="1209"/>
      <c r="R6" s="1209"/>
      <c r="S6" s="1209"/>
      <c r="T6" s="1209"/>
      <c r="U6" s="1209"/>
      <c r="V6" s="1209"/>
      <c r="W6" s="1209"/>
      <c r="X6" s="1210"/>
    </row>
    <row r="7" spans="2:24" s="1223" customFormat="1" ht="13.5" customHeight="1">
      <c r="B7" s="1299" t="s">
        <v>823</v>
      </c>
      <c r="C7" s="1300"/>
      <c r="D7" s="75">
        <v>902600</v>
      </c>
      <c r="E7" s="77">
        <f aca="true" t="shared" si="1" ref="E7:X7">SUM(E15:E29)</f>
        <v>44259</v>
      </c>
      <c r="F7" s="77">
        <f t="shared" si="1"/>
        <v>49485</v>
      </c>
      <c r="G7" s="77">
        <f t="shared" si="1"/>
        <v>55391</v>
      </c>
      <c r="H7" s="77">
        <f t="shared" si="1"/>
        <v>58396</v>
      </c>
      <c r="I7" s="77">
        <f t="shared" si="1"/>
        <v>53400</v>
      </c>
      <c r="J7" s="77">
        <f t="shared" si="1"/>
        <v>50220</v>
      </c>
      <c r="K7" s="77">
        <f t="shared" si="1"/>
        <v>53214</v>
      </c>
      <c r="L7" s="77">
        <f t="shared" si="1"/>
        <v>57962</v>
      </c>
      <c r="M7" s="77">
        <f t="shared" si="1"/>
        <v>66840</v>
      </c>
      <c r="N7" s="77">
        <f t="shared" si="1"/>
        <v>70120</v>
      </c>
      <c r="O7" s="77">
        <f t="shared" si="1"/>
        <v>56667</v>
      </c>
      <c r="P7" s="77">
        <f t="shared" si="1"/>
        <v>57420</v>
      </c>
      <c r="Q7" s="77">
        <f t="shared" si="1"/>
        <v>60914</v>
      </c>
      <c r="R7" s="77">
        <f t="shared" si="1"/>
        <v>58746</v>
      </c>
      <c r="S7" s="77">
        <f t="shared" si="1"/>
        <v>44739</v>
      </c>
      <c r="T7" s="77">
        <f t="shared" si="1"/>
        <v>30208</v>
      </c>
      <c r="U7" s="77">
        <f t="shared" si="1"/>
        <v>20911</v>
      </c>
      <c r="V7" s="77">
        <f t="shared" si="1"/>
        <v>9871</v>
      </c>
      <c r="W7" s="77">
        <f t="shared" si="1"/>
        <v>3548</v>
      </c>
      <c r="X7" s="1224">
        <f t="shared" si="1"/>
        <v>289</v>
      </c>
    </row>
    <row r="8" spans="2:24" s="1223" customFormat="1" ht="13.5" customHeight="1">
      <c r="B8" s="1299" t="s">
        <v>824</v>
      </c>
      <c r="C8" s="1300"/>
      <c r="D8" s="75">
        <v>354358</v>
      </c>
      <c r="E8" s="77">
        <f aca="true" t="shared" si="2" ref="E8:X8">SUM(E31:E64)</f>
        <v>16155</v>
      </c>
      <c r="F8" s="77">
        <f t="shared" si="2"/>
        <v>20067</v>
      </c>
      <c r="G8" s="77">
        <f t="shared" si="2"/>
        <v>23239</v>
      </c>
      <c r="H8" s="77">
        <f t="shared" si="2"/>
        <v>21347</v>
      </c>
      <c r="I8" s="77">
        <f t="shared" si="2"/>
        <v>14537</v>
      </c>
      <c r="J8" s="77">
        <f t="shared" si="2"/>
        <v>14756</v>
      </c>
      <c r="K8" s="77">
        <f t="shared" si="2"/>
        <v>18181</v>
      </c>
      <c r="L8" s="77">
        <f t="shared" si="2"/>
        <v>23005</v>
      </c>
      <c r="M8" s="77">
        <f t="shared" si="2"/>
        <v>27412</v>
      </c>
      <c r="N8" s="77">
        <f t="shared" si="2"/>
        <v>26233</v>
      </c>
      <c r="O8" s="77">
        <f t="shared" si="2"/>
        <v>19548</v>
      </c>
      <c r="P8" s="77">
        <f t="shared" si="2"/>
        <v>22646</v>
      </c>
      <c r="Q8" s="77">
        <f t="shared" si="2"/>
        <v>26433</v>
      </c>
      <c r="R8" s="77">
        <f t="shared" si="2"/>
        <v>27681</v>
      </c>
      <c r="S8" s="77">
        <f t="shared" si="2"/>
        <v>21515</v>
      </c>
      <c r="T8" s="77">
        <f t="shared" si="2"/>
        <v>14572</v>
      </c>
      <c r="U8" s="77">
        <f t="shared" si="2"/>
        <v>10225</v>
      </c>
      <c r="V8" s="77">
        <f t="shared" si="2"/>
        <v>5004</v>
      </c>
      <c r="W8" s="77">
        <f t="shared" si="2"/>
        <v>1797</v>
      </c>
      <c r="X8" s="1224">
        <f t="shared" si="2"/>
        <v>5</v>
      </c>
    </row>
    <row r="9" spans="2:24" s="1223" customFormat="1" ht="6" customHeight="1">
      <c r="B9" s="659"/>
      <c r="C9" s="1097"/>
      <c r="D9" s="75"/>
      <c r="E9" s="77"/>
      <c r="F9" s="77"/>
      <c r="G9" s="77"/>
      <c r="H9" s="77"/>
      <c r="I9" s="77"/>
      <c r="J9" s="77"/>
      <c r="K9" s="77"/>
      <c r="L9" s="77"/>
      <c r="M9" s="77"/>
      <c r="N9" s="77"/>
      <c r="O9" s="77"/>
      <c r="P9" s="77"/>
      <c r="Q9" s="77"/>
      <c r="R9" s="77"/>
      <c r="S9" s="77"/>
      <c r="T9" s="77"/>
      <c r="U9" s="77"/>
      <c r="V9" s="77"/>
      <c r="W9" s="77"/>
      <c r="X9" s="1224"/>
    </row>
    <row r="10" spans="2:24" s="1223" customFormat="1" ht="13.5" customHeight="1">
      <c r="B10" s="1299" t="s">
        <v>825</v>
      </c>
      <c r="C10" s="1300"/>
      <c r="D10" s="75">
        <v>580997</v>
      </c>
      <c r="E10" s="77">
        <f aca="true" t="shared" si="3" ref="E10:X10">SUM(E15,E21,E22,E23,E26,E27,E28,E31,E32,E33,E34,E35,E36,E37)</f>
        <v>27804</v>
      </c>
      <c r="F10" s="77">
        <f t="shared" si="3"/>
        <v>31775</v>
      </c>
      <c r="G10" s="77">
        <f t="shared" si="3"/>
        <v>36186</v>
      </c>
      <c r="H10" s="77">
        <f t="shared" si="3"/>
        <v>38764</v>
      </c>
      <c r="I10" s="77">
        <f t="shared" si="3"/>
        <v>34151</v>
      </c>
      <c r="J10" s="77">
        <f t="shared" si="3"/>
        <v>31374</v>
      </c>
      <c r="K10" s="77">
        <f t="shared" si="3"/>
        <v>33575</v>
      </c>
      <c r="L10" s="77">
        <f t="shared" si="3"/>
        <v>37451</v>
      </c>
      <c r="M10" s="77">
        <f t="shared" si="3"/>
        <v>43316</v>
      </c>
      <c r="N10" s="77">
        <f t="shared" si="3"/>
        <v>45226</v>
      </c>
      <c r="O10" s="77">
        <f t="shared" si="3"/>
        <v>35733</v>
      </c>
      <c r="P10" s="77">
        <f t="shared" si="3"/>
        <v>36204</v>
      </c>
      <c r="Q10" s="77">
        <f t="shared" si="3"/>
        <v>39026</v>
      </c>
      <c r="R10" s="77">
        <f t="shared" si="3"/>
        <v>37967</v>
      </c>
      <c r="S10" s="77">
        <f t="shared" si="3"/>
        <v>29241</v>
      </c>
      <c r="T10" s="77">
        <f t="shared" si="3"/>
        <v>19558</v>
      </c>
      <c r="U10" s="77">
        <f t="shared" si="3"/>
        <v>14132</v>
      </c>
      <c r="V10" s="77">
        <f t="shared" si="3"/>
        <v>6741</v>
      </c>
      <c r="W10" s="77">
        <f t="shared" si="3"/>
        <v>2488</v>
      </c>
      <c r="X10" s="1224">
        <f t="shared" si="3"/>
        <v>285</v>
      </c>
    </row>
    <row r="11" spans="2:24" s="1223" customFormat="1" ht="13.5" customHeight="1">
      <c r="B11" s="1299" t="s">
        <v>826</v>
      </c>
      <c r="C11" s="1300"/>
      <c r="D11" s="75">
        <v>99766</v>
      </c>
      <c r="E11" s="77">
        <f aca="true" t="shared" si="4" ref="E11:W11">SUM(E20,E39,E40,E41,E42,E43,E44,E45)</f>
        <v>4952</v>
      </c>
      <c r="F11" s="77">
        <f t="shared" si="4"/>
        <v>5912</v>
      </c>
      <c r="G11" s="77">
        <f t="shared" si="4"/>
        <v>6580</v>
      </c>
      <c r="H11" s="77">
        <f t="shared" si="4"/>
        <v>6059</v>
      </c>
      <c r="I11" s="77">
        <f t="shared" si="4"/>
        <v>4247</v>
      </c>
      <c r="J11" s="77">
        <f t="shared" si="4"/>
        <v>4599</v>
      </c>
      <c r="K11" s="77">
        <f t="shared" si="4"/>
        <v>5730</v>
      </c>
      <c r="L11" s="77">
        <f t="shared" si="4"/>
        <v>6829</v>
      </c>
      <c r="M11" s="77">
        <f t="shared" si="4"/>
        <v>7778</v>
      </c>
      <c r="N11" s="77">
        <f t="shared" si="4"/>
        <v>7256</v>
      </c>
      <c r="O11" s="77">
        <f t="shared" si="4"/>
        <v>5633</v>
      </c>
      <c r="P11" s="77">
        <f t="shared" si="4"/>
        <v>6491</v>
      </c>
      <c r="Q11" s="77">
        <f t="shared" si="4"/>
        <v>7183</v>
      </c>
      <c r="R11" s="77">
        <f t="shared" si="4"/>
        <v>7451</v>
      </c>
      <c r="S11" s="77">
        <f t="shared" si="4"/>
        <v>5492</v>
      </c>
      <c r="T11" s="77">
        <f t="shared" si="4"/>
        <v>3783</v>
      </c>
      <c r="U11" s="77">
        <f t="shared" si="4"/>
        <v>2379</v>
      </c>
      <c r="V11" s="77">
        <f t="shared" si="4"/>
        <v>1043</v>
      </c>
      <c r="W11" s="77">
        <f t="shared" si="4"/>
        <v>369</v>
      </c>
      <c r="X11" s="1224" t="s">
        <v>819</v>
      </c>
    </row>
    <row r="12" spans="2:24" s="1223" customFormat="1" ht="13.5" customHeight="1">
      <c r="B12" s="1299" t="s">
        <v>827</v>
      </c>
      <c r="C12" s="1300"/>
      <c r="D12" s="75">
        <f>+D16+D25+D29+D47+D48+D49+D50+D51</f>
        <v>250816</v>
      </c>
      <c r="E12" s="77">
        <f aca="true" t="shared" si="5" ref="E12:X12">SUM(E16,E25,E29,E47,E48,E49,E50,E51)</f>
        <v>11945</v>
      </c>
      <c r="F12" s="77">
        <f t="shared" si="5"/>
        <v>13867</v>
      </c>
      <c r="G12" s="77">
        <f t="shared" si="5"/>
        <v>15704</v>
      </c>
      <c r="H12" s="77">
        <f t="shared" si="5"/>
        <v>15316</v>
      </c>
      <c r="I12" s="77">
        <f t="shared" si="5"/>
        <v>14317</v>
      </c>
      <c r="J12" s="77">
        <f t="shared" si="5"/>
        <v>12994</v>
      </c>
      <c r="K12" s="77">
        <f t="shared" si="5"/>
        <v>13983</v>
      </c>
      <c r="L12" s="77">
        <f t="shared" si="5"/>
        <v>15883</v>
      </c>
      <c r="M12" s="77">
        <f t="shared" si="5"/>
        <v>18534</v>
      </c>
      <c r="N12" s="77">
        <f t="shared" si="5"/>
        <v>18399</v>
      </c>
      <c r="O12" s="77">
        <f t="shared" si="5"/>
        <v>14770</v>
      </c>
      <c r="P12" s="77">
        <f t="shared" si="5"/>
        <v>15842</v>
      </c>
      <c r="Q12" s="77">
        <f t="shared" si="5"/>
        <v>17545</v>
      </c>
      <c r="R12" s="77">
        <f t="shared" si="5"/>
        <v>17697</v>
      </c>
      <c r="S12" s="77">
        <f t="shared" si="5"/>
        <v>14135</v>
      </c>
      <c r="T12" s="77">
        <f t="shared" si="5"/>
        <v>9310</v>
      </c>
      <c r="U12" s="77">
        <f t="shared" si="5"/>
        <v>6282</v>
      </c>
      <c r="V12" s="77">
        <f t="shared" si="5"/>
        <v>3104</v>
      </c>
      <c r="W12" s="77">
        <f t="shared" si="5"/>
        <v>1184</v>
      </c>
      <c r="X12" s="1224">
        <f t="shared" si="5"/>
        <v>5</v>
      </c>
    </row>
    <row r="13" spans="2:24" s="1223" customFormat="1" ht="13.5" customHeight="1">
      <c r="B13" s="1299" t="s">
        <v>828</v>
      </c>
      <c r="C13" s="1300"/>
      <c r="D13" s="75">
        <v>325379</v>
      </c>
      <c r="E13" s="77">
        <f aca="true" t="shared" si="6" ref="E13:X13">SUM(E17,E18,E53,E54,E55,E56,E57,E58,E59,E60,E61,E62,E63,E64)</f>
        <v>15713</v>
      </c>
      <c r="F13" s="77">
        <f t="shared" si="6"/>
        <v>17998</v>
      </c>
      <c r="G13" s="77">
        <f t="shared" si="6"/>
        <v>20160</v>
      </c>
      <c r="H13" s="77">
        <f t="shared" si="6"/>
        <v>19604</v>
      </c>
      <c r="I13" s="77">
        <f t="shared" si="6"/>
        <v>15222</v>
      </c>
      <c r="J13" s="77">
        <f t="shared" si="6"/>
        <v>16009</v>
      </c>
      <c r="K13" s="77">
        <f t="shared" si="6"/>
        <v>18107</v>
      </c>
      <c r="L13" s="77">
        <f t="shared" si="6"/>
        <v>20804</v>
      </c>
      <c r="M13" s="77">
        <f t="shared" si="6"/>
        <v>24624</v>
      </c>
      <c r="N13" s="77">
        <f t="shared" si="6"/>
        <v>25472</v>
      </c>
      <c r="O13" s="77">
        <f t="shared" si="6"/>
        <v>20079</v>
      </c>
      <c r="P13" s="77">
        <f t="shared" si="6"/>
        <v>21529</v>
      </c>
      <c r="Q13" s="77">
        <f t="shared" si="6"/>
        <v>23593</v>
      </c>
      <c r="R13" s="77">
        <f t="shared" si="6"/>
        <v>23312</v>
      </c>
      <c r="S13" s="77">
        <f t="shared" si="6"/>
        <v>17386</v>
      </c>
      <c r="T13" s="77">
        <f t="shared" si="6"/>
        <v>12129</v>
      </c>
      <c r="U13" s="77">
        <f t="shared" si="6"/>
        <v>8343</v>
      </c>
      <c r="V13" s="77">
        <f t="shared" si="6"/>
        <v>3987</v>
      </c>
      <c r="W13" s="77">
        <f t="shared" si="6"/>
        <v>1304</v>
      </c>
      <c r="X13" s="1224">
        <f t="shared" si="6"/>
        <v>4</v>
      </c>
    </row>
    <row r="14" spans="2:24" s="1219" customFormat="1" ht="6" customHeight="1">
      <c r="B14" s="1225"/>
      <c r="C14" s="598"/>
      <c r="D14" s="1226"/>
      <c r="E14" s="1230"/>
      <c r="F14" s="1230"/>
      <c r="G14" s="1230"/>
      <c r="H14" s="1230"/>
      <c r="I14" s="1230"/>
      <c r="J14" s="1230"/>
      <c r="K14" s="1230"/>
      <c r="L14" s="1230"/>
      <c r="M14" s="1230"/>
      <c r="N14" s="1230"/>
      <c r="O14" s="1230"/>
      <c r="P14" s="1230"/>
      <c r="Q14" s="1230"/>
      <c r="R14" s="1230"/>
      <c r="S14" s="1230"/>
      <c r="T14" s="1230"/>
      <c r="U14" s="1230"/>
      <c r="V14" s="1230"/>
      <c r="W14" s="1230"/>
      <c r="X14" s="1231"/>
    </row>
    <row r="15" spans="2:26" ht="15" customHeight="1">
      <c r="B15" s="1232"/>
      <c r="C15" s="662" t="s">
        <v>746</v>
      </c>
      <c r="D15" s="81">
        <f>SUM(E15:X15)</f>
        <v>254488</v>
      </c>
      <c r="E15" s="82">
        <v>12491</v>
      </c>
      <c r="F15" s="82">
        <v>13458</v>
      </c>
      <c r="G15" s="82">
        <v>15161</v>
      </c>
      <c r="H15" s="82">
        <v>18362</v>
      </c>
      <c r="I15" s="82">
        <v>18163</v>
      </c>
      <c r="J15" s="82">
        <v>15457</v>
      </c>
      <c r="K15" s="82">
        <v>15678</v>
      </c>
      <c r="L15" s="82">
        <v>16535</v>
      </c>
      <c r="M15" s="82">
        <v>18613</v>
      </c>
      <c r="N15" s="82">
        <v>20292</v>
      </c>
      <c r="O15" s="82">
        <v>16582</v>
      </c>
      <c r="P15" s="82">
        <v>15349</v>
      </c>
      <c r="Q15" s="82">
        <v>15439</v>
      </c>
      <c r="R15" s="82">
        <v>14829</v>
      </c>
      <c r="S15" s="82">
        <v>11505</v>
      </c>
      <c r="T15" s="82">
        <v>7486</v>
      </c>
      <c r="U15" s="82">
        <v>5333</v>
      </c>
      <c r="V15" s="82">
        <v>2508</v>
      </c>
      <c r="W15" s="82">
        <v>966</v>
      </c>
      <c r="X15" s="83">
        <v>281</v>
      </c>
      <c r="Z15" s="84"/>
    </row>
    <row r="16" spans="2:26" ht="15" customHeight="1">
      <c r="B16" s="1232"/>
      <c r="C16" s="662" t="s">
        <v>747</v>
      </c>
      <c r="D16" s="81">
        <f>SUM(E16:X16)</f>
        <v>95592</v>
      </c>
      <c r="E16" s="82">
        <v>4675</v>
      </c>
      <c r="F16" s="82">
        <v>5139</v>
      </c>
      <c r="G16" s="82">
        <v>5576</v>
      </c>
      <c r="H16" s="82">
        <v>6200</v>
      </c>
      <c r="I16" s="82">
        <v>7387</v>
      </c>
      <c r="J16" s="82">
        <v>5764</v>
      </c>
      <c r="K16" s="82">
        <v>5679</v>
      </c>
      <c r="L16" s="82">
        <v>5862</v>
      </c>
      <c r="M16" s="82">
        <v>6717</v>
      </c>
      <c r="N16" s="82">
        <v>6957</v>
      </c>
      <c r="O16" s="82">
        <v>5876</v>
      </c>
      <c r="P16" s="82">
        <v>5976</v>
      </c>
      <c r="Q16" s="82">
        <v>6050</v>
      </c>
      <c r="R16" s="82">
        <v>6016</v>
      </c>
      <c r="S16" s="82">
        <v>4833</v>
      </c>
      <c r="T16" s="82">
        <v>3284</v>
      </c>
      <c r="U16" s="82">
        <v>2156</v>
      </c>
      <c r="V16" s="82">
        <v>1048</v>
      </c>
      <c r="W16" s="82">
        <v>392</v>
      </c>
      <c r="X16" s="83">
        <v>5</v>
      </c>
      <c r="Z16" s="84"/>
    </row>
    <row r="17" spans="2:26" ht="15" customHeight="1">
      <c r="B17" s="1232"/>
      <c r="C17" s="662" t="s">
        <v>748</v>
      </c>
      <c r="D17" s="81">
        <f>SUM(E17:X17)</f>
        <v>100538</v>
      </c>
      <c r="E17" s="82">
        <v>5037</v>
      </c>
      <c r="F17" s="82">
        <v>5663</v>
      </c>
      <c r="G17" s="82">
        <v>6173</v>
      </c>
      <c r="H17" s="82">
        <v>6190</v>
      </c>
      <c r="I17" s="82">
        <v>5268</v>
      </c>
      <c r="J17" s="82">
        <v>5367</v>
      </c>
      <c r="K17" s="82">
        <v>5949</v>
      </c>
      <c r="L17" s="82">
        <v>6396</v>
      </c>
      <c r="M17" s="82">
        <v>7399</v>
      </c>
      <c r="N17" s="82">
        <v>7689</v>
      </c>
      <c r="O17" s="82">
        <v>6475</v>
      </c>
      <c r="P17" s="82">
        <v>6608</v>
      </c>
      <c r="Q17" s="82">
        <v>7055</v>
      </c>
      <c r="R17" s="82">
        <v>6655</v>
      </c>
      <c r="S17" s="82">
        <v>4989</v>
      </c>
      <c r="T17" s="82">
        <v>3598</v>
      </c>
      <c r="U17" s="82">
        <v>2446</v>
      </c>
      <c r="V17" s="82">
        <v>1196</v>
      </c>
      <c r="W17" s="82">
        <v>385</v>
      </c>
      <c r="X17" s="1233" t="s">
        <v>2217</v>
      </c>
      <c r="Z17" s="84"/>
    </row>
    <row r="18" spans="2:26" ht="15" customHeight="1">
      <c r="B18" s="1232"/>
      <c r="C18" s="662" t="s">
        <v>749</v>
      </c>
      <c r="D18" s="81">
        <f>SUM(E18:X18)</f>
        <v>101230</v>
      </c>
      <c r="E18" s="82">
        <v>5000</v>
      </c>
      <c r="F18" s="82">
        <v>5453</v>
      </c>
      <c r="G18" s="82">
        <v>6185</v>
      </c>
      <c r="H18" s="82">
        <v>6034</v>
      </c>
      <c r="I18" s="82">
        <v>4824</v>
      </c>
      <c r="J18" s="82">
        <v>5388</v>
      </c>
      <c r="K18" s="82">
        <v>5936</v>
      </c>
      <c r="L18" s="82">
        <v>6578</v>
      </c>
      <c r="M18" s="82">
        <v>7694</v>
      </c>
      <c r="N18" s="82">
        <v>8431</v>
      </c>
      <c r="O18" s="82">
        <v>6626</v>
      </c>
      <c r="P18" s="82">
        <v>6839</v>
      </c>
      <c r="Q18" s="82">
        <v>7187</v>
      </c>
      <c r="R18" s="82">
        <v>6893</v>
      </c>
      <c r="S18" s="82">
        <v>5075</v>
      </c>
      <c r="T18" s="82">
        <v>3509</v>
      </c>
      <c r="U18" s="82">
        <v>2267</v>
      </c>
      <c r="V18" s="82">
        <v>974</v>
      </c>
      <c r="W18" s="82">
        <v>337</v>
      </c>
      <c r="X18" s="1233" t="s">
        <v>2217</v>
      </c>
      <c r="Z18" s="84"/>
    </row>
    <row r="19" spans="2:26" ht="6" customHeight="1">
      <c r="B19" s="1232"/>
      <c r="C19" s="662"/>
      <c r="D19" s="81"/>
      <c r="E19" s="82"/>
      <c r="F19" s="82"/>
      <c r="G19" s="82"/>
      <c r="H19" s="82"/>
      <c r="I19" s="82"/>
      <c r="J19" s="82"/>
      <c r="K19" s="82"/>
      <c r="L19" s="82"/>
      <c r="M19" s="82"/>
      <c r="N19" s="82"/>
      <c r="O19" s="82"/>
      <c r="P19" s="82"/>
      <c r="Q19" s="82"/>
      <c r="R19" s="82"/>
      <c r="S19" s="82"/>
      <c r="T19" s="82"/>
      <c r="U19" s="82"/>
      <c r="V19" s="82"/>
      <c r="W19" s="82"/>
      <c r="X19" s="1233"/>
      <c r="Z19" s="84"/>
    </row>
    <row r="20" spans="2:26" ht="15" customHeight="1">
      <c r="B20" s="1232"/>
      <c r="C20" s="662" t="s">
        <v>750</v>
      </c>
      <c r="D20" s="81">
        <f>SUM(E20:X20)</f>
        <v>42896</v>
      </c>
      <c r="E20" s="82">
        <v>2235</v>
      </c>
      <c r="F20" s="82">
        <v>2489</v>
      </c>
      <c r="G20" s="82">
        <v>2770</v>
      </c>
      <c r="H20" s="82">
        <v>2641</v>
      </c>
      <c r="I20" s="82">
        <v>2103</v>
      </c>
      <c r="J20" s="82">
        <v>2342</v>
      </c>
      <c r="K20" s="82">
        <v>2694</v>
      </c>
      <c r="L20" s="82">
        <v>2919</v>
      </c>
      <c r="M20" s="82">
        <v>3224</v>
      </c>
      <c r="N20" s="82">
        <v>3282</v>
      </c>
      <c r="O20" s="82">
        <v>2660</v>
      </c>
      <c r="P20" s="82">
        <v>2783</v>
      </c>
      <c r="Q20" s="82">
        <v>2960</v>
      </c>
      <c r="R20" s="82">
        <v>2897</v>
      </c>
      <c r="S20" s="82">
        <v>2039</v>
      </c>
      <c r="T20" s="82">
        <v>1424</v>
      </c>
      <c r="U20" s="82">
        <v>910</v>
      </c>
      <c r="V20" s="82">
        <v>396</v>
      </c>
      <c r="W20" s="82">
        <v>128</v>
      </c>
      <c r="X20" s="1233" t="s">
        <v>2217</v>
      </c>
      <c r="Z20" s="84"/>
    </row>
    <row r="21" spans="2:26" ht="15" customHeight="1">
      <c r="B21" s="1232"/>
      <c r="C21" s="662" t="s">
        <v>751</v>
      </c>
      <c r="D21" s="81">
        <f>SUM(E21:X21)</f>
        <v>42805</v>
      </c>
      <c r="E21" s="82">
        <v>2147</v>
      </c>
      <c r="F21" s="82">
        <v>2537</v>
      </c>
      <c r="G21" s="82">
        <v>2824</v>
      </c>
      <c r="H21" s="82">
        <v>2669</v>
      </c>
      <c r="I21" s="82">
        <v>2065</v>
      </c>
      <c r="J21" s="82">
        <v>2120</v>
      </c>
      <c r="K21" s="82">
        <v>2382</v>
      </c>
      <c r="L21" s="82">
        <v>2874</v>
      </c>
      <c r="M21" s="82">
        <v>3242</v>
      </c>
      <c r="N21" s="82">
        <v>3237</v>
      </c>
      <c r="O21" s="82">
        <v>2539</v>
      </c>
      <c r="P21" s="82">
        <v>2744</v>
      </c>
      <c r="Q21" s="82">
        <v>3014</v>
      </c>
      <c r="R21" s="82">
        <v>2978</v>
      </c>
      <c r="S21" s="82">
        <v>2194</v>
      </c>
      <c r="T21" s="82">
        <v>1481</v>
      </c>
      <c r="U21" s="82">
        <v>1051</v>
      </c>
      <c r="V21" s="82">
        <v>506</v>
      </c>
      <c r="W21" s="82">
        <v>201</v>
      </c>
      <c r="X21" s="1233" t="s">
        <v>2217</v>
      </c>
      <c r="Z21" s="84"/>
    </row>
    <row r="22" spans="2:26" ht="15" customHeight="1">
      <c r="B22" s="1232"/>
      <c r="C22" s="662" t="s">
        <v>752</v>
      </c>
      <c r="D22" s="81">
        <f>SUM(E22:X22)</f>
        <v>38047</v>
      </c>
      <c r="E22" s="82">
        <v>1571</v>
      </c>
      <c r="F22" s="82">
        <v>1956</v>
      </c>
      <c r="G22" s="82">
        <v>2253</v>
      </c>
      <c r="H22" s="82">
        <v>2484</v>
      </c>
      <c r="I22" s="82">
        <v>1969</v>
      </c>
      <c r="J22" s="82">
        <v>1792</v>
      </c>
      <c r="K22" s="82">
        <v>1897</v>
      </c>
      <c r="L22" s="82">
        <v>2298</v>
      </c>
      <c r="M22" s="82">
        <v>2767</v>
      </c>
      <c r="N22" s="82">
        <v>2959</v>
      </c>
      <c r="O22" s="82">
        <v>2414</v>
      </c>
      <c r="P22" s="82">
        <v>2552</v>
      </c>
      <c r="Q22" s="82">
        <v>2824</v>
      </c>
      <c r="R22" s="82">
        <v>2899</v>
      </c>
      <c r="S22" s="82">
        <v>2227</v>
      </c>
      <c r="T22" s="82">
        <v>1431</v>
      </c>
      <c r="U22" s="82">
        <v>1079</v>
      </c>
      <c r="V22" s="82">
        <v>491</v>
      </c>
      <c r="W22" s="82">
        <v>181</v>
      </c>
      <c r="X22" s="83">
        <v>3</v>
      </c>
      <c r="Z22" s="84"/>
    </row>
    <row r="23" spans="2:26" ht="15" customHeight="1">
      <c r="B23" s="1232"/>
      <c r="C23" s="662" t="s">
        <v>753</v>
      </c>
      <c r="D23" s="81">
        <f>SUM(E23:X23)</f>
        <v>30506</v>
      </c>
      <c r="E23" s="82">
        <v>1344</v>
      </c>
      <c r="F23" s="82">
        <v>1713</v>
      </c>
      <c r="G23" s="82">
        <v>1970</v>
      </c>
      <c r="H23" s="82">
        <v>1784</v>
      </c>
      <c r="I23" s="82">
        <v>1222</v>
      </c>
      <c r="J23" s="82">
        <v>1289</v>
      </c>
      <c r="K23" s="82">
        <v>1581</v>
      </c>
      <c r="L23" s="82">
        <v>1907</v>
      </c>
      <c r="M23" s="82">
        <v>2308</v>
      </c>
      <c r="N23" s="82">
        <v>2184</v>
      </c>
      <c r="O23" s="82">
        <v>1686</v>
      </c>
      <c r="P23" s="82">
        <v>1926</v>
      </c>
      <c r="Q23" s="82">
        <v>2517</v>
      </c>
      <c r="R23" s="82">
        <v>2500</v>
      </c>
      <c r="S23" s="82">
        <v>1755</v>
      </c>
      <c r="T23" s="82">
        <v>1273</v>
      </c>
      <c r="U23" s="82">
        <v>917</v>
      </c>
      <c r="V23" s="82">
        <v>464</v>
      </c>
      <c r="W23" s="82">
        <v>166</v>
      </c>
      <c r="X23" s="1233" t="s">
        <v>2217</v>
      </c>
      <c r="Z23" s="84"/>
    </row>
    <row r="24" spans="2:26" ht="4.5" customHeight="1">
      <c r="B24" s="1232"/>
      <c r="C24" s="662"/>
      <c r="D24" s="81"/>
      <c r="E24" s="82"/>
      <c r="F24" s="82"/>
      <c r="G24" s="82"/>
      <c r="H24" s="82"/>
      <c r="I24" s="82"/>
      <c r="J24" s="82"/>
      <c r="K24" s="82"/>
      <c r="L24" s="82"/>
      <c r="M24" s="82"/>
      <c r="N24" s="82"/>
      <c r="O24" s="82"/>
      <c r="P24" s="82"/>
      <c r="Q24" s="82"/>
      <c r="R24" s="82"/>
      <c r="S24" s="82"/>
      <c r="T24" s="82"/>
      <c r="U24" s="82"/>
      <c r="V24" s="82"/>
      <c r="W24" s="82"/>
      <c r="X24" s="1233"/>
      <c r="Z24" s="84"/>
    </row>
    <row r="25" spans="2:26" ht="15" customHeight="1">
      <c r="B25" s="1232"/>
      <c r="C25" s="662" t="s">
        <v>754</v>
      </c>
      <c r="D25" s="81">
        <f>SUM(E25:X25)</f>
        <v>32727</v>
      </c>
      <c r="E25" s="82">
        <v>1593</v>
      </c>
      <c r="F25" s="82">
        <v>1777</v>
      </c>
      <c r="G25" s="82">
        <v>2029</v>
      </c>
      <c r="H25" s="82">
        <v>1893</v>
      </c>
      <c r="I25" s="82">
        <v>1499</v>
      </c>
      <c r="J25" s="82">
        <v>1727</v>
      </c>
      <c r="K25" s="82">
        <v>1832</v>
      </c>
      <c r="L25" s="82">
        <v>2017</v>
      </c>
      <c r="M25" s="82">
        <v>2439</v>
      </c>
      <c r="N25" s="82">
        <v>2410</v>
      </c>
      <c r="O25" s="82">
        <v>2027</v>
      </c>
      <c r="P25" s="82">
        <v>2227</v>
      </c>
      <c r="Q25" s="82">
        <v>2407</v>
      </c>
      <c r="R25" s="82">
        <v>2298</v>
      </c>
      <c r="S25" s="82">
        <v>1935</v>
      </c>
      <c r="T25" s="82">
        <v>1220</v>
      </c>
      <c r="U25" s="82">
        <v>858</v>
      </c>
      <c r="V25" s="82">
        <v>393</v>
      </c>
      <c r="W25" s="82">
        <v>146</v>
      </c>
      <c r="X25" s="1233" t="s">
        <v>2217</v>
      </c>
      <c r="Z25" s="84"/>
    </row>
    <row r="26" spans="2:26" ht="15" customHeight="1">
      <c r="B26" s="1232"/>
      <c r="C26" s="662" t="s">
        <v>755</v>
      </c>
      <c r="D26" s="81">
        <f>SUM(E26:X26)</f>
        <v>60626</v>
      </c>
      <c r="E26" s="82">
        <v>3227</v>
      </c>
      <c r="F26" s="82">
        <v>3407</v>
      </c>
      <c r="G26" s="82">
        <v>3828</v>
      </c>
      <c r="H26" s="82">
        <v>3938</v>
      </c>
      <c r="I26" s="82">
        <v>3541</v>
      </c>
      <c r="J26" s="82">
        <v>3690</v>
      </c>
      <c r="K26" s="82">
        <v>3741</v>
      </c>
      <c r="L26" s="82">
        <v>3965</v>
      </c>
      <c r="M26" s="82">
        <v>4684</v>
      </c>
      <c r="N26" s="82">
        <v>5028</v>
      </c>
      <c r="O26" s="82">
        <v>3862</v>
      </c>
      <c r="P26" s="82">
        <v>3791</v>
      </c>
      <c r="Q26" s="82">
        <v>3820</v>
      </c>
      <c r="R26" s="82">
        <v>3485</v>
      </c>
      <c r="S26" s="82">
        <v>2684</v>
      </c>
      <c r="T26" s="82">
        <v>1830</v>
      </c>
      <c r="U26" s="82">
        <v>1277</v>
      </c>
      <c r="V26" s="82">
        <v>616</v>
      </c>
      <c r="W26" s="82">
        <v>212</v>
      </c>
      <c r="X26" s="1233" t="s">
        <v>2217</v>
      </c>
      <c r="Z26" s="84"/>
    </row>
    <row r="27" spans="2:26" ht="15" customHeight="1">
      <c r="B27" s="1232"/>
      <c r="C27" s="662" t="s">
        <v>756</v>
      </c>
      <c r="D27" s="81">
        <f>SUM(E27:X27)</f>
        <v>43208</v>
      </c>
      <c r="E27" s="82">
        <v>2164</v>
      </c>
      <c r="F27" s="82">
        <v>2444</v>
      </c>
      <c r="G27" s="82">
        <v>2723</v>
      </c>
      <c r="H27" s="82">
        <v>2716</v>
      </c>
      <c r="I27" s="82">
        <v>2700</v>
      </c>
      <c r="J27" s="82">
        <v>2526</v>
      </c>
      <c r="K27" s="82">
        <v>2606</v>
      </c>
      <c r="L27" s="82">
        <v>2734</v>
      </c>
      <c r="M27" s="82">
        <v>3291</v>
      </c>
      <c r="N27" s="82">
        <v>3136</v>
      </c>
      <c r="O27" s="82">
        <v>2496</v>
      </c>
      <c r="P27" s="82">
        <v>2796</v>
      </c>
      <c r="Q27" s="82">
        <v>3041</v>
      </c>
      <c r="R27" s="82">
        <v>2784</v>
      </c>
      <c r="S27" s="82">
        <v>1976</v>
      </c>
      <c r="T27" s="82">
        <v>1348</v>
      </c>
      <c r="U27" s="82">
        <v>1067</v>
      </c>
      <c r="V27" s="82">
        <v>511</v>
      </c>
      <c r="W27" s="82">
        <v>149</v>
      </c>
      <c r="X27" s="1233" t="s">
        <v>2217</v>
      </c>
      <c r="Z27" s="84"/>
    </row>
    <row r="28" spans="2:26" ht="15" customHeight="1">
      <c r="B28" s="1232"/>
      <c r="C28" s="662" t="s">
        <v>757</v>
      </c>
      <c r="D28" s="81">
        <f>SUM(E28:X28)</f>
        <v>23127</v>
      </c>
      <c r="E28" s="82">
        <v>971</v>
      </c>
      <c r="F28" s="82">
        <v>1303</v>
      </c>
      <c r="G28" s="82">
        <v>1538</v>
      </c>
      <c r="H28" s="82">
        <v>1354</v>
      </c>
      <c r="I28" s="82">
        <v>877</v>
      </c>
      <c r="J28" s="82">
        <v>879</v>
      </c>
      <c r="K28" s="82">
        <v>1194</v>
      </c>
      <c r="L28" s="82">
        <v>1520</v>
      </c>
      <c r="M28" s="82">
        <v>1755</v>
      </c>
      <c r="N28" s="82">
        <v>1744</v>
      </c>
      <c r="O28" s="82">
        <v>1191</v>
      </c>
      <c r="P28" s="82">
        <v>1536</v>
      </c>
      <c r="Q28" s="82">
        <v>1921</v>
      </c>
      <c r="R28" s="82">
        <v>1896</v>
      </c>
      <c r="S28" s="82">
        <v>1438</v>
      </c>
      <c r="T28" s="82">
        <v>982</v>
      </c>
      <c r="U28" s="82">
        <v>626</v>
      </c>
      <c r="V28" s="82">
        <v>306</v>
      </c>
      <c r="W28" s="82">
        <v>96</v>
      </c>
      <c r="X28" s="1233" t="s">
        <v>2217</v>
      </c>
      <c r="Z28" s="84"/>
    </row>
    <row r="29" spans="2:26" ht="15" customHeight="1">
      <c r="B29" s="1232"/>
      <c r="C29" s="662" t="s">
        <v>758</v>
      </c>
      <c r="D29" s="81">
        <f>SUM(E29:X29)</f>
        <v>36810</v>
      </c>
      <c r="E29" s="82">
        <v>1804</v>
      </c>
      <c r="F29" s="82">
        <v>2146</v>
      </c>
      <c r="G29" s="82">
        <v>2361</v>
      </c>
      <c r="H29" s="82">
        <v>2131</v>
      </c>
      <c r="I29" s="82">
        <v>1782</v>
      </c>
      <c r="J29" s="82">
        <v>1879</v>
      </c>
      <c r="K29" s="82">
        <v>2045</v>
      </c>
      <c r="L29" s="82">
        <v>2357</v>
      </c>
      <c r="M29" s="82">
        <v>2707</v>
      </c>
      <c r="N29" s="82">
        <v>2771</v>
      </c>
      <c r="O29" s="82">
        <v>2233</v>
      </c>
      <c r="P29" s="82">
        <v>2293</v>
      </c>
      <c r="Q29" s="82">
        <v>2679</v>
      </c>
      <c r="R29" s="82">
        <v>2616</v>
      </c>
      <c r="S29" s="82">
        <v>2089</v>
      </c>
      <c r="T29" s="82">
        <v>1342</v>
      </c>
      <c r="U29" s="82">
        <v>924</v>
      </c>
      <c r="V29" s="82">
        <v>462</v>
      </c>
      <c r="W29" s="82">
        <v>189</v>
      </c>
      <c r="X29" s="1233" t="s">
        <v>2217</v>
      </c>
      <c r="Z29" s="84"/>
    </row>
    <row r="30" spans="2:26" ht="6" customHeight="1">
      <c r="B30" s="1232"/>
      <c r="C30" s="662"/>
      <c r="D30" s="81"/>
      <c r="E30" s="82"/>
      <c r="F30" s="82"/>
      <c r="G30" s="82"/>
      <c r="H30" s="82"/>
      <c r="I30" s="82"/>
      <c r="J30" s="82"/>
      <c r="K30" s="82"/>
      <c r="L30" s="82"/>
      <c r="M30" s="82"/>
      <c r="N30" s="82"/>
      <c r="O30" s="82"/>
      <c r="P30" s="82"/>
      <c r="Q30" s="82"/>
      <c r="R30" s="82"/>
      <c r="S30" s="82"/>
      <c r="T30" s="82"/>
      <c r="U30" s="82"/>
      <c r="V30" s="82"/>
      <c r="W30" s="82"/>
      <c r="X30" s="1233"/>
      <c r="Z30" s="84"/>
    </row>
    <row r="31" spans="2:26" ht="15" customHeight="1">
      <c r="B31" s="1232"/>
      <c r="C31" s="662" t="s">
        <v>759</v>
      </c>
      <c r="D31" s="81">
        <f aca="true" t="shared" si="7" ref="D31:D37">SUM(E31:X31)</f>
        <v>15357</v>
      </c>
      <c r="E31" s="82">
        <v>692</v>
      </c>
      <c r="F31" s="82">
        <v>954</v>
      </c>
      <c r="G31" s="82">
        <v>991</v>
      </c>
      <c r="H31" s="82">
        <v>1017</v>
      </c>
      <c r="I31" s="82">
        <v>744</v>
      </c>
      <c r="J31" s="82">
        <v>664</v>
      </c>
      <c r="K31" s="82">
        <v>806</v>
      </c>
      <c r="L31" s="82">
        <v>1064</v>
      </c>
      <c r="M31" s="82">
        <v>1198</v>
      </c>
      <c r="N31" s="82">
        <v>1181</v>
      </c>
      <c r="O31" s="82">
        <v>930</v>
      </c>
      <c r="P31" s="82">
        <v>904</v>
      </c>
      <c r="Q31" s="82">
        <v>1085</v>
      </c>
      <c r="R31" s="82">
        <v>1031</v>
      </c>
      <c r="S31" s="82">
        <v>868</v>
      </c>
      <c r="T31" s="82">
        <v>555</v>
      </c>
      <c r="U31" s="82">
        <v>387</v>
      </c>
      <c r="V31" s="82">
        <v>205</v>
      </c>
      <c r="W31" s="82">
        <v>80</v>
      </c>
      <c r="X31" s="83">
        <v>1</v>
      </c>
      <c r="Z31" s="84"/>
    </row>
    <row r="32" spans="2:26" ht="15" customHeight="1">
      <c r="B32" s="1232"/>
      <c r="C32" s="662" t="s">
        <v>760</v>
      </c>
      <c r="D32" s="81">
        <f t="shared" si="7"/>
        <v>12390</v>
      </c>
      <c r="E32" s="82">
        <v>545</v>
      </c>
      <c r="F32" s="82">
        <v>706</v>
      </c>
      <c r="G32" s="82">
        <v>895</v>
      </c>
      <c r="H32" s="82">
        <v>844</v>
      </c>
      <c r="I32" s="82">
        <v>503</v>
      </c>
      <c r="J32" s="82">
        <v>546</v>
      </c>
      <c r="K32" s="82">
        <v>666</v>
      </c>
      <c r="L32" s="82">
        <v>835</v>
      </c>
      <c r="M32" s="82">
        <v>977</v>
      </c>
      <c r="N32" s="82">
        <v>933</v>
      </c>
      <c r="O32" s="82">
        <v>727</v>
      </c>
      <c r="P32" s="82">
        <v>775</v>
      </c>
      <c r="Q32" s="82">
        <v>809</v>
      </c>
      <c r="R32" s="82">
        <v>902</v>
      </c>
      <c r="S32" s="82">
        <v>678</v>
      </c>
      <c r="T32" s="82">
        <v>474</v>
      </c>
      <c r="U32" s="82">
        <v>346</v>
      </c>
      <c r="V32" s="82">
        <v>170</v>
      </c>
      <c r="W32" s="82">
        <v>59</v>
      </c>
      <c r="X32" s="1233" t="s">
        <v>2217</v>
      </c>
      <c r="Z32" s="84"/>
    </row>
    <row r="33" spans="2:26" ht="15" customHeight="1">
      <c r="B33" s="1232"/>
      <c r="C33" s="662" t="s">
        <v>761</v>
      </c>
      <c r="D33" s="81">
        <f t="shared" si="7"/>
        <v>21930</v>
      </c>
      <c r="E33" s="82">
        <v>1003</v>
      </c>
      <c r="F33" s="82">
        <v>1246</v>
      </c>
      <c r="G33" s="82">
        <v>1525</v>
      </c>
      <c r="H33" s="82">
        <v>1327</v>
      </c>
      <c r="I33" s="82">
        <v>875</v>
      </c>
      <c r="J33" s="82">
        <v>950</v>
      </c>
      <c r="K33" s="82">
        <v>1140</v>
      </c>
      <c r="L33" s="82">
        <v>1440</v>
      </c>
      <c r="M33" s="82">
        <v>1585</v>
      </c>
      <c r="N33" s="82">
        <v>1717</v>
      </c>
      <c r="O33" s="82">
        <v>1281</v>
      </c>
      <c r="P33" s="82">
        <v>1401</v>
      </c>
      <c r="Q33" s="82">
        <v>1584</v>
      </c>
      <c r="R33" s="82">
        <v>1560</v>
      </c>
      <c r="S33" s="82">
        <v>1272</v>
      </c>
      <c r="T33" s="82">
        <v>879</v>
      </c>
      <c r="U33" s="82">
        <v>700</v>
      </c>
      <c r="V33" s="82">
        <v>314</v>
      </c>
      <c r="W33" s="82">
        <v>131</v>
      </c>
      <c r="X33" s="1233" t="s">
        <v>2217</v>
      </c>
      <c r="Z33" s="84"/>
    </row>
    <row r="34" spans="2:26" ht="15" customHeight="1">
      <c r="B34" s="1232"/>
      <c r="C34" s="662" t="s">
        <v>762</v>
      </c>
      <c r="D34" s="81">
        <f t="shared" si="7"/>
        <v>8208</v>
      </c>
      <c r="E34" s="82">
        <v>345</v>
      </c>
      <c r="F34" s="82">
        <v>386</v>
      </c>
      <c r="G34" s="82">
        <v>516</v>
      </c>
      <c r="H34" s="82">
        <v>454</v>
      </c>
      <c r="I34" s="82">
        <v>291</v>
      </c>
      <c r="J34" s="82">
        <v>315</v>
      </c>
      <c r="K34" s="82">
        <v>390</v>
      </c>
      <c r="L34" s="82">
        <v>458</v>
      </c>
      <c r="M34" s="82">
        <v>601</v>
      </c>
      <c r="N34" s="82">
        <v>583</v>
      </c>
      <c r="O34" s="82">
        <v>427</v>
      </c>
      <c r="P34" s="82">
        <v>548</v>
      </c>
      <c r="Q34" s="82">
        <v>699</v>
      </c>
      <c r="R34" s="82">
        <v>681</v>
      </c>
      <c r="S34" s="82">
        <v>571</v>
      </c>
      <c r="T34" s="82">
        <v>416</v>
      </c>
      <c r="U34" s="82">
        <v>311</v>
      </c>
      <c r="V34" s="82">
        <v>156</v>
      </c>
      <c r="W34" s="82">
        <v>60</v>
      </c>
      <c r="X34" s="1233" t="s">
        <v>2217</v>
      </c>
      <c r="Z34" s="84"/>
    </row>
    <row r="35" spans="2:26" ht="15" customHeight="1">
      <c r="B35" s="1232"/>
      <c r="C35" s="662" t="s">
        <v>763</v>
      </c>
      <c r="D35" s="81">
        <f t="shared" si="7"/>
        <v>9819</v>
      </c>
      <c r="E35" s="82">
        <v>404</v>
      </c>
      <c r="F35" s="82">
        <v>543</v>
      </c>
      <c r="G35" s="82">
        <v>618</v>
      </c>
      <c r="H35" s="82">
        <v>521</v>
      </c>
      <c r="I35" s="82">
        <v>328</v>
      </c>
      <c r="J35" s="82">
        <v>340</v>
      </c>
      <c r="K35" s="82">
        <v>496</v>
      </c>
      <c r="L35" s="82">
        <v>549</v>
      </c>
      <c r="M35" s="82">
        <v>727</v>
      </c>
      <c r="N35" s="82">
        <v>687</v>
      </c>
      <c r="O35" s="82">
        <v>543</v>
      </c>
      <c r="P35" s="82">
        <v>631</v>
      </c>
      <c r="Q35" s="82">
        <v>780</v>
      </c>
      <c r="R35" s="82">
        <v>808</v>
      </c>
      <c r="S35" s="82">
        <v>710</v>
      </c>
      <c r="T35" s="82">
        <v>473</v>
      </c>
      <c r="U35" s="82">
        <v>402</v>
      </c>
      <c r="V35" s="82">
        <v>189</v>
      </c>
      <c r="W35" s="82">
        <v>70</v>
      </c>
      <c r="X35" s="1233" t="s">
        <v>2217</v>
      </c>
      <c r="Z35" s="84"/>
    </row>
    <row r="36" spans="2:26" ht="15" customHeight="1">
      <c r="B36" s="1232"/>
      <c r="C36" s="662" t="s">
        <v>764</v>
      </c>
      <c r="D36" s="81">
        <f t="shared" si="7"/>
        <v>10537</v>
      </c>
      <c r="E36" s="82">
        <v>489</v>
      </c>
      <c r="F36" s="82">
        <v>571</v>
      </c>
      <c r="G36" s="82">
        <v>641</v>
      </c>
      <c r="H36" s="82">
        <v>637</v>
      </c>
      <c r="I36" s="82">
        <v>447</v>
      </c>
      <c r="J36" s="82">
        <v>417</v>
      </c>
      <c r="K36" s="82">
        <v>542</v>
      </c>
      <c r="L36" s="82">
        <v>620</v>
      </c>
      <c r="M36" s="82">
        <v>761</v>
      </c>
      <c r="N36" s="82">
        <v>779</v>
      </c>
      <c r="O36" s="82">
        <v>526</v>
      </c>
      <c r="P36" s="82">
        <v>672</v>
      </c>
      <c r="Q36" s="82">
        <v>782</v>
      </c>
      <c r="R36" s="82">
        <v>780</v>
      </c>
      <c r="S36" s="82">
        <v>738</v>
      </c>
      <c r="T36" s="82">
        <v>518</v>
      </c>
      <c r="U36" s="82">
        <v>361</v>
      </c>
      <c r="V36" s="82">
        <v>178</v>
      </c>
      <c r="W36" s="82">
        <v>78</v>
      </c>
      <c r="X36" s="1233" t="s">
        <v>2217</v>
      </c>
      <c r="Z36" s="84"/>
    </row>
    <row r="37" spans="2:26" ht="15" customHeight="1">
      <c r="B37" s="1232"/>
      <c r="C37" s="662" t="s">
        <v>765</v>
      </c>
      <c r="D37" s="81">
        <f t="shared" si="7"/>
        <v>9949</v>
      </c>
      <c r="E37" s="82">
        <v>411</v>
      </c>
      <c r="F37" s="82">
        <v>551</v>
      </c>
      <c r="G37" s="82">
        <v>703</v>
      </c>
      <c r="H37" s="82">
        <v>657</v>
      </c>
      <c r="I37" s="82">
        <v>426</v>
      </c>
      <c r="J37" s="82">
        <v>389</v>
      </c>
      <c r="K37" s="82">
        <v>456</v>
      </c>
      <c r="L37" s="82">
        <v>652</v>
      </c>
      <c r="M37" s="82">
        <v>807</v>
      </c>
      <c r="N37" s="82">
        <v>766</v>
      </c>
      <c r="O37" s="82">
        <v>529</v>
      </c>
      <c r="P37" s="82">
        <v>579</v>
      </c>
      <c r="Q37" s="82">
        <v>711</v>
      </c>
      <c r="R37" s="82">
        <v>834</v>
      </c>
      <c r="S37" s="82">
        <v>625</v>
      </c>
      <c r="T37" s="82">
        <v>412</v>
      </c>
      <c r="U37" s="82">
        <v>275</v>
      </c>
      <c r="V37" s="82">
        <v>127</v>
      </c>
      <c r="W37" s="82">
        <v>39</v>
      </c>
      <c r="X37" s="1233" t="s">
        <v>2217</v>
      </c>
      <c r="Z37" s="84"/>
    </row>
    <row r="38" spans="2:26" ht="6" customHeight="1">
      <c r="B38" s="1232"/>
      <c r="C38" s="662"/>
      <c r="D38" s="81"/>
      <c r="E38" s="82"/>
      <c r="F38" s="82"/>
      <c r="G38" s="82"/>
      <c r="H38" s="82"/>
      <c r="I38" s="82"/>
      <c r="J38" s="82"/>
      <c r="K38" s="82"/>
      <c r="L38" s="82"/>
      <c r="M38" s="82"/>
      <c r="N38" s="82"/>
      <c r="O38" s="82"/>
      <c r="P38" s="82"/>
      <c r="Q38" s="82"/>
      <c r="R38" s="82"/>
      <c r="S38" s="82"/>
      <c r="T38" s="82"/>
      <c r="U38" s="82"/>
      <c r="V38" s="82"/>
      <c r="W38" s="82"/>
      <c r="X38" s="1233"/>
      <c r="Z38" s="84"/>
    </row>
    <row r="39" spans="2:26" ht="15" customHeight="1">
      <c r="B39" s="1232"/>
      <c r="C39" s="662" t="s">
        <v>766</v>
      </c>
      <c r="D39" s="81">
        <f aca="true" t="shared" si="8" ref="D39:D45">SUM(E39:X39)</f>
        <v>7665</v>
      </c>
      <c r="E39" s="82">
        <v>384</v>
      </c>
      <c r="F39" s="82">
        <v>524</v>
      </c>
      <c r="G39" s="82">
        <v>493</v>
      </c>
      <c r="H39" s="82">
        <v>489</v>
      </c>
      <c r="I39" s="82">
        <v>281</v>
      </c>
      <c r="J39" s="82">
        <v>322</v>
      </c>
      <c r="K39" s="82">
        <v>461</v>
      </c>
      <c r="L39" s="82">
        <v>520</v>
      </c>
      <c r="M39" s="82">
        <v>592</v>
      </c>
      <c r="N39" s="82">
        <v>550</v>
      </c>
      <c r="O39" s="82">
        <v>402</v>
      </c>
      <c r="P39" s="82">
        <v>464</v>
      </c>
      <c r="Q39" s="82">
        <v>532</v>
      </c>
      <c r="R39" s="82">
        <v>593</v>
      </c>
      <c r="S39" s="82">
        <v>449</v>
      </c>
      <c r="T39" s="82">
        <v>322</v>
      </c>
      <c r="U39" s="82">
        <v>172</v>
      </c>
      <c r="V39" s="82">
        <v>84</v>
      </c>
      <c r="W39" s="82">
        <v>31</v>
      </c>
      <c r="X39" s="1233" t="s">
        <v>2217</v>
      </c>
      <c r="Z39" s="84"/>
    </row>
    <row r="40" spans="2:26" ht="15" customHeight="1">
      <c r="B40" s="1232"/>
      <c r="C40" s="662" t="s">
        <v>767</v>
      </c>
      <c r="D40" s="81">
        <f t="shared" si="8"/>
        <v>12174</v>
      </c>
      <c r="E40" s="82">
        <v>580</v>
      </c>
      <c r="F40" s="82">
        <v>720</v>
      </c>
      <c r="G40" s="82">
        <v>841</v>
      </c>
      <c r="H40" s="82">
        <v>728</v>
      </c>
      <c r="I40" s="82">
        <v>437</v>
      </c>
      <c r="J40" s="82">
        <v>459</v>
      </c>
      <c r="K40" s="82">
        <v>638</v>
      </c>
      <c r="L40" s="82">
        <v>852</v>
      </c>
      <c r="M40" s="82">
        <v>1023</v>
      </c>
      <c r="N40" s="82">
        <v>829</v>
      </c>
      <c r="O40" s="82">
        <v>635</v>
      </c>
      <c r="P40" s="82">
        <v>790</v>
      </c>
      <c r="Q40" s="82">
        <v>912</v>
      </c>
      <c r="R40" s="82">
        <v>928</v>
      </c>
      <c r="S40" s="82">
        <v>740</v>
      </c>
      <c r="T40" s="82">
        <v>541</v>
      </c>
      <c r="U40" s="82">
        <v>310</v>
      </c>
      <c r="V40" s="82">
        <v>150</v>
      </c>
      <c r="W40" s="82">
        <v>61</v>
      </c>
      <c r="X40" s="1233" t="s">
        <v>2217</v>
      </c>
      <c r="Z40" s="84"/>
    </row>
    <row r="41" spans="2:26" ht="15" customHeight="1">
      <c r="B41" s="1232"/>
      <c r="C41" s="662" t="s">
        <v>768</v>
      </c>
      <c r="D41" s="81">
        <f t="shared" si="8"/>
        <v>7546</v>
      </c>
      <c r="E41" s="82">
        <v>329</v>
      </c>
      <c r="F41" s="82">
        <v>468</v>
      </c>
      <c r="G41" s="82">
        <v>529</v>
      </c>
      <c r="H41" s="82">
        <v>449</v>
      </c>
      <c r="I41" s="82">
        <v>320</v>
      </c>
      <c r="J41" s="82">
        <v>258</v>
      </c>
      <c r="K41" s="82">
        <v>367</v>
      </c>
      <c r="L41" s="82">
        <v>529</v>
      </c>
      <c r="M41" s="82">
        <v>621</v>
      </c>
      <c r="N41" s="82">
        <v>518</v>
      </c>
      <c r="O41" s="82">
        <v>388</v>
      </c>
      <c r="P41" s="82">
        <v>479</v>
      </c>
      <c r="Q41" s="82">
        <v>555</v>
      </c>
      <c r="R41" s="82">
        <v>626</v>
      </c>
      <c r="S41" s="82">
        <v>480</v>
      </c>
      <c r="T41" s="82">
        <v>279</v>
      </c>
      <c r="U41" s="82">
        <v>216</v>
      </c>
      <c r="V41" s="82">
        <v>102</v>
      </c>
      <c r="W41" s="82">
        <v>33</v>
      </c>
      <c r="X41" s="1233" t="s">
        <v>2217</v>
      </c>
      <c r="Z41" s="84"/>
    </row>
    <row r="42" spans="2:26" ht="15" customHeight="1">
      <c r="B42" s="1232"/>
      <c r="C42" s="662" t="s">
        <v>769</v>
      </c>
      <c r="D42" s="81">
        <f t="shared" si="8"/>
        <v>11571</v>
      </c>
      <c r="E42" s="82">
        <v>565</v>
      </c>
      <c r="F42" s="82">
        <v>632</v>
      </c>
      <c r="G42" s="82">
        <v>730</v>
      </c>
      <c r="H42" s="82">
        <v>713</v>
      </c>
      <c r="I42" s="82">
        <v>430</v>
      </c>
      <c r="J42" s="82">
        <v>504</v>
      </c>
      <c r="K42" s="82">
        <v>576</v>
      </c>
      <c r="L42" s="82">
        <v>767</v>
      </c>
      <c r="M42" s="82">
        <v>928</v>
      </c>
      <c r="N42" s="82">
        <v>818</v>
      </c>
      <c r="O42" s="82">
        <v>632</v>
      </c>
      <c r="P42" s="82">
        <v>785</v>
      </c>
      <c r="Q42" s="82">
        <v>905</v>
      </c>
      <c r="R42" s="82">
        <v>966</v>
      </c>
      <c r="S42" s="82">
        <v>674</v>
      </c>
      <c r="T42" s="82">
        <v>466</v>
      </c>
      <c r="U42" s="82">
        <v>283</v>
      </c>
      <c r="V42" s="82">
        <v>132</v>
      </c>
      <c r="W42" s="82">
        <v>65</v>
      </c>
      <c r="X42" s="1233" t="s">
        <v>2217</v>
      </c>
      <c r="Z42" s="84"/>
    </row>
    <row r="43" spans="2:26" ht="15" customHeight="1">
      <c r="B43" s="1232"/>
      <c r="C43" s="662" t="s">
        <v>770</v>
      </c>
      <c r="D43" s="81">
        <f t="shared" si="8"/>
        <v>4863</v>
      </c>
      <c r="E43" s="82">
        <v>250</v>
      </c>
      <c r="F43" s="82">
        <v>313</v>
      </c>
      <c r="G43" s="82">
        <v>321</v>
      </c>
      <c r="H43" s="82">
        <v>265</v>
      </c>
      <c r="I43" s="82">
        <v>183</v>
      </c>
      <c r="J43" s="82">
        <v>182</v>
      </c>
      <c r="K43" s="82">
        <v>269</v>
      </c>
      <c r="L43" s="82">
        <v>345</v>
      </c>
      <c r="M43" s="82">
        <v>362</v>
      </c>
      <c r="N43" s="82">
        <v>315</v>
      </c>
      <c r="O43" s="82">
        <v>267</v>
      </c>
      <c r="P43" s="82">
        <v>325</v>
      </c>
      <c r="Q43" s="82">
        <v>342</v>
      </c>
      <c r="R43" s="82">
        <v>379</v>
      </c>
      <c r="S43" s="82">
        <v>299</v>
      </c>
      <c r="T43" s="82">
        <v>229</v>
      </c>
      <c r="U43" s="82">
        <v>144</v>
      </c>
      <c r="V43" s="82">
        <v>56</v>
      </c>
      <c r="W43" s="82">
        <v>17</v>
      </c>
      <c r="X43" s="1233" t="s">
        <v>2217</v>
      </c>
      <c r="Z43" s="84"/>
    </row>
    <row r="44" spans="2:26" ht="15" customHeight="1">
      <c r="B44" s="1232"/>
      <c r="C44" s="662" t="s">
        <v>771</v>
      </c>
      <c r="D44" s="81">
        <f t="shared" si="8"/>
        <v>6092</v>
      </c>
      <c r="E44" s="82">
        <v>283</v>
      </c>
      <c r="F44" s="82">
        <v>357</v>
      </c>
      <c r="G44" s="82">
        <v>419</v>
      </c>
      <c r="H44" s="82">
        <v>343</v>
      </c>
      <c r="I44" s="82">
        <v>212</v>
      </c>
      <c r="J44" s="82">
        <v>249</v>
      </c>
      <c r="K44" s="82">
        <v>315</v>
      </c>
      <c r="L44" s="82">
        <v>443</v>
      </c>
      <c r="M44" s="82">
        <v>479</v>
      </c>
      <c r="N44" s="82">
        <v>469</v>
      </c>
      <c r="O44" s="82">
        <v>300</v>
      </c>
      <c r="P44" s="82">
        <v>410</v>
      </c>
      <c r="Q44" s="82">
        <v>448</v>
      </c>
      <c r="R44" s="82">
        <v>518</v>
      </c>
      <c r="S44" s="82">
        <v>387</v>
      </c>
      <c r="T44" s="82">
        <v>239</v>
      </c>
      <c r="U44" s="82">
        <v>146</v>
      </c>
      <c r="V44" s="82">
        <v>58</v>
      </c>
      <c r="W44" s="82">
        <v>17</v>
      </c>
      <c r="X44" s="1233" t="s">
        <v>2217</v>
      </c>
      <c r="Z44" s="84"/>
    </row>
    <row r="45" spans="2:26" ht="15" customHeight="1">
      <c r="B45" s="1232"/>
      <c r="C45" s="662" t="s">
        <v>772</v>
      </c>
      <c r="D45" s="81">
        <f t="shared" si="8"/>
        <v>6959</v>
      </c>
      <c r="E45" s="82">
        <v>326</v>
      </c>
      <c r="F45" s="82">
        <v>409</v>
      </c>
      <c r="G45" s="82">
        <v>477</v>
      </c>
      <c r="H45" s="82">
        <v>431</v>
      </c>
      <c r="I45" s="82">
        <v>281</v>
      </c>
      <c r="J45" s="82">
        <v>283</v>
      </c>
      <c r="K45" s="82">
        <v>410</v>
      </c>
      <c r="L45" s="82">
        <v>454</v>
      </c>
      <c r="M45" s="82">
        <v>549</v>
      </c>
      <c r="N45" s="82">
        <v>475</v>
      </c>
      <c r="O45" s="82">
        <v>349</v>
      </c>
      <c r="P45" s="82">
        <v>455</v>
      </c>
      <c r="Q45" s="82">
        <v>529</v>
      </c>
      <c r="R45" s="82">
        <v>544</v>
      </c>
      <c r="S45" s="82">
        <v>424</v>
      </c>
      <c r="T45" s="82">
        <v>283</v>
      </c>
      <c r="U45" s="82">
        <v>198</v>
      </c>
      <c r="V45" s="82">
        <v>65</v>
      </c>
      <c r="W45" s="82">
        <v>17</v>
      </c>
      <c r="X45" s="1233" t="s">
        <v>2217</v>
      </c>
      <c r="Z45" s="84"/>
    </row>
    <row r="46" spans="2:26" ht="5.25" customHeight="1">
      <c r="B46" s="1232"/>
      <c r="C46" s="662"/>
      <c r="D46" s="81"/>
      <c r="E46" s="82"/>
      <c r="F46" s="82"/>
      <c r="G46" s="82"/>
      <c r="H46" s="82"/>
      <c r="I46" s="82"/>
      <c r="J46" s="82"/>
      <c r="K46" s="82"/>
      <c r="L46" s="82"/>
      <c r="M46" s="82"/>
      <c r="N46" s="82"/>
      <c r="O46" s="82"/>
      <c r="P46" s="82"/>
      <c r="Q46" s="82"/>
      <c r="R46" s="82"/>
      <c r="S46" s="82"/>
      <c r="T46" s="82"/>
      <c r="U46" s="82"/>
      <c r="V46" s="82"/>
      <c r="W46" s="82"/>
      <c r="X46" s="1233"/>
      <c r="Z46" s="84"/>
    </row>
    <row r="47" spans="2:26" ht="15" customHeight="1">
      <c r="B47" s="1232"/>
      <c r="C47" s="662" t="s">
        <v>773</v>
      </c>
      <c r="D47" s="81">
        <f>SUM(E47:X47)</f>
        <v>26964</v>
      </c>
      <c r="E47" s="82">
        <v>1276</v>
      </c>
      <c r="F47" s="82">
        <v>1556</v>
      </c>
      <c r="G47" s="82">
        <v>1860</v>
      </c>
      <c r="H47" s="82">
        <v>1781</v>
      </c>
      <c r="I47" s="82">
        <v>1298</v>
      </c>
      <c r="J47" s="82">
        <v>1299</v>
      </c>
      <c r="K47" s="82">
        <v>1451</v>
      </c>
      <c r="L47" s="82">
        <v>1793</v>
      </c>
      <c r="M47" s="82">
        <v>2121</v>
      </c>
      <c r="N47" s="82">
        <v>2029</v>
      </c>
      <c r="O47" s="82">
        <v>1449</v>
      </c>
      <c r="P47" s="82">
        <v>1624</v>
      </c>
      <c r="Q47" s="82">
        <v>1803</v>
      </c>
      <c r="R47" s="82">
        <v>1959</v>
      </c>
      <c r="S47" s="82">
        <v>1536</v>
      </c>
      <c r="T47" s="82">
        <v>977</v>
      </c>
      <c r="U47" s="82">
        <v>658</v>
      </c>
      <c r="V47" s="82">
        <v>343</v>
      </c>
      <c r="W47" s="82">
        <v>151</v>
      </c>
      <c r="X47" s="1233" t="s">
        <v>2217</v>
      </c>
      <c r="Z47" s="84"/>
    </row>
    <row r="48" spans="2:26" ht="15" customHeight="1">
      <c r="B48" s="1232"/>
      <c r="C48" s="662" t="s">
        <v>774</v>
      </c>
      <c r="D48" s="81">
        <f>SUM(E48:X48)</f>
        <v>20764</v>
      </c>
      <c r="E48" s="82">
        <v>861</v>
      </c>
      <c r="F48" s="82">
        <v>1131</v>
      </c>
      <c r="G48" s="82">
        <v>1378</v>
      </c>
      <c r="H48" s="82">
        <v>1303</v>
      </c>
      <c r="I48" s="82">
        <v>940</v>
      </c>
      <c r="J48" s="82">
        <v>811</v>
      </c>
      <c r="K48" s="82">
        <v>1066</v>
      </c>
      <c r="L48" s="82">
        <v>1453</v>
      </c>
      <c r="M48" s="82">
        <v>1641</v>
      </c>
      <c r="N48" s="82">
        <v>1504</v>
      </c>
      <c r="O48" s="82">
        <v>1075</v>
      </c>
      <c r="P48" s="82">
        <v>1314</v>
      </c>
      <c r="Q48" s="82">
        <v>1607</v>
      </c>
      <c r="R48" s="82">
        <v>1707</v>
      </c>
      <c r="S48" s="82">
        <v>1243</v>
      </c>
      <c r="T48" s="82">
        <v>799</v>
      </c>
      <c r="U48" s="82">
        <v>546</v>
      </c>
      <c r="V48" s="82">
        <v>284</v>
      </c>
      <c r="W48" s="82">
        <v>101</v>
      </c>
      <c r="X48" s="1233" t="s">
        <v>2217</v>
      </c>
      <c r="Z48" s="84"/>
    </row>
    <row r="49" spans="2:26" ht="15" customHeight="1">
      <c r="B49" s="1232"/>
      <c r="C49" s="662" t="s">
        <v>775</v>
      </c>
      <c r="D49" s="81">
        <f>SUM(E49:X49)</f>
        <v>10715</v>
      </c>
      <c r="E49" s="82">
        <v>494</v>
      </c>
      <c r="F49" s="82">
        <v>564</v>
      </c>
      <c r="G49" s="82">
        <v>641</v>
      </c>
      <c r="H49" s="82">
        <v>493</v>
      </c>
      <c r="I49" s="82">
        <v>386</v>
      </c>
      <c r="J49" s="82">
        <v>509</v>
      </c>
      <c r="K49" s="82">
        <v>627</v>
      </c>
      <c r="L49" s="82">
        <v>657</v>
      </c>
      <c r="M49" s="82">
        <v>767</v>
      </c>
      <c r="N49" s="82">
        <v>757</v>
      </c>
      <c r="O49" s="82">
        <v>659</v>
      </c>
      <c r="P49" s="82">
        <v>786</v>
      </c>
      <c r="Q49" s="82">
        <v>871</v>
      </c>
      <c r="R49" s="82">
        <v>802</v>
      </c>
      <c r="S49" s="82">
        <v>674</v>
      </c>
      <c r="T49" s="82">
        <v>524</v>
      </c>
      <c r="U49" s="82">
        <v>307</v>
      </c>
      <c r="V49" s="82">
        <v>137</v>
      </c>
      <c r="W49" s="82">
        <v>60</v>
      </c>
      <c r="X49" s="1233" t="s">
        <v>2217</v>
      </c>
      <c r="Z49" s="84"/>
    </row>
    <row r="50" spans="2:26" ht="15" customHeight="1">
      <c r="B50" s="1232"/>
      <c r="C50" s="662" t="s">
        <v>776</v>
      </c>
      <c r="D50" s="81">
        <f>SUM(E50:X50)</f>
        <v>17706</v>
      </c>
      <c r="E50" s="82">
        <v>844</v>
      </c>
      <c r="F50" s="82">
        <v>1021</v>
      </c>
      <c r="G50" s="82">
        <v>1150</v>
      </c>
      <c r="H50" s="82">
        <v>1001</v>
      </c>
      <c r="I50" s="82">
        <v>669</v>
      </c>
      <c r="J50" s="82">
        <v>659</v>
      </c>
      <c r="K50" s="82">
        <v>842</v>
      </c>
      <c r="L50" s="82">
        <v>1117</v>
      </c>
      <c r="M50" s="82">
        <v>1380</v>
      </c>
      <c r="N50" s="82">
        <v>1309</v>
      </c>
      <c r="O50" s="82">
        <v>976</v>
      </c>
      <c r="P50" s="82">
        <v>1035</v>
      </c>
      <c r="Q50" s="82">
        <v>1351</v>
      </c>
      <c r="R50" s="82">
        <v>1451</v>
      </c>
      <c r="S50" s="82">
        <v>1170</v>
      </c>
      <c r="T50" s="82">
        <v>738</v>
      </c>
      <c r="U50" s="82">
        <v>565</v>
      </c>
      <c r="V50" s="82">
        <v>323</v>
      </c>
      <c r="W50" s="82">
        <v>105</v>
      </c>
      <c r="X50" s="1233" t="s">
        <v>2217</v>
      </c>
      <c r="Z50" s="84"/>
    </row>
    <row r="51" spans="2:26" ht="15" customHeight="1">
      <c r="B51" s="1232"/>
      <c r="C51" s="662" t="s">
        <v>777</v>
      </c>
      <c r="D51" s="81">
        <f>SUM(E51:X51)</f>
        <v>9538</v>
      </c>
      <c r="E51" s="82">
        <v>398</v>
      </c>
      <c r="F51" s="82">
        <v>533</v>
      </c>
      <c r="G51" s="82">
        <v>709</v>
      </c>
      <c r="H51" s="82">
        <v>514</v>
      </c>
      <c r="I51" s="82">
        <v>356</v>
      </c>
      <c r="J51" s="82">
        <v>346</v>
      </c>
      <c r="K51" s="82">
        <v>441</v>
      </c>
      <c r="L51" s="82">
        <v>627</v>
      </c>
      <c r="M51" s="82">
        <v>762</v>
      </c>
      <c r="N51" s="82">
        <v>662</v>
      </c>
      <c r="O51" s="82">
        <v>475</v>
      </c>
      <c r="P51" s="82">
        <v>587</v>
      </c>
      <c r="Q51" s="82">
        <v>777</v>
      </c>
      <c r="R51" s="82">
        <v>848</v>
      </c>
      <c r="S51" s="82">
        <v>655</v>
      </c>
      <c r="T51" s="82">
        <v>426</v>
      </c>
      <c r="U51" s="82">
        <v>268</v>
      </c>
      <c r="V51" s="82">
        <v>114</v>
      </c>
      <c r="W51" s="82">
        <v>40</v>
      </c>
      <c r="X51" s="1233" t="s">
        <v>2217</v>
      </c>
      <c r="Z51" s="84"/>
    </row>
    <row r="52" spans="2:26" ht="4.5" customHeight="1">
      <c r="B52" s="1232"/>
      <c r="C52" s="662"/>
      <c r="D52" s="81"/>
      <c r="E52" s="82"/>
      <c r="F52" s="82"/>
      <c r="G52" s="82"/>
      <c r="H52" s="82"/>
      <c r="I52" s="82"/>
      <c r="J52" s="82"/>
      <c r="K52" s="82"/>
      <c r="L52" s="82"/>
      <c r="M52" s="82"/>
      <c r="N52" s="82"/>
      <c r="O52" s="82"/>
      <c r="P52" s="82"/>
      <c r="Q52" s="82"/>
      <c r="R52" s="82"/>
      <c r="S52" s="82"/>
      <c r="T52" s="82"/>
      <c r="U52" s="82"/>
      <c r="V52" s="82"/>
      <c r="W52" s="82"/>
      <c r="X52" s="1233"/>
      <c r="Z52" s="84"/>
    </row>
    <row r="53" spans="2:26" ht="15" customHeight="1">
      <c r="B53" s="1232"/>
      <c r="C53" s="662" t="s">
        <v>795</v>
      </c>
      <c r="D53" s="81">
        <f>SUM(E53:X53)</f>
        <v>7511</v>
      </c>
      <c r="E53" s="82">
        <v>352</v>
      </c>
      <c r="F53" s="82">
        <v>405</v>
      </c>
      <c r="G53" s="82">
        <v>441</v>
      </c>
      <c r="H53" s="82">
        <v>429</v>
      </c>
      <c r="I53" s="82">
        <v>313</v>
      </c>
      <c r="J53" s="82">
        <v>307</v>
      </c>
      <c r="K53" s="82">
        <v>369</v>
      </c>
      <c r="L53" s="82">
        <v>457</v>
      </c>
      <c r="M53" s="82">
        <v>518</v>
      </c>
      <c r="N53" s="82">
        <v>547</v>
      </c>
      <c r="O53" s="82">
        <v>482</v>
      </c>
      <c r="P53" s="82">
        <v>530</v>
      </c>
      <c r="Q53" s="82">
        <v>575</v>
      </c>
      <c r="R53" s="82">
        <v>613</v>
      </c>
      <c r="S53" s="82">
        <v>431</v>
      </c>
      <c r="T53" s="82">
        <v>324</v>
      </c>
      <c r="U53" s="82">
        <v>245</v>
      </c>
      <c r="V53" s="82">
        <v>126</v>
      </c>
      <c r="W53" s="82">
        <v>47</v>
      </c>
      <c r="X53" s="1233" t="s">
        <v>2217</v>
      </c>
      <c r="Z53" s="84"/>
    </row>
    <row r="54" spans="2:26" ht="15" customHeight="1">
      <c r="B54" s="1232"/>
      <c r="C54" s="662" t="s">
        <v>778</v>
      </c>
      <c r="D54" s="81">
        <f>SUM(E54:X54)</f>
        <v>18740</v>
      </c>
      <c r="E54" s="82">
        <v>919</v>
      </c>
      <c r="F54" s="82">
        <v>973</v>
      </c>
      <c r="G54" s="82">
        <v>1167</v>
      </c>
      <c r="H54" s="82">
        <v>1086</v>
      </c>
      <c r="I54" s="82">
        <v>849</v>
      </c>
      <c r="J54" s="82">
        <v>912</v>
      </c>
      <c r="K54" s="82">
        <v>1062</v>
      </c>
      <c r="L54" s="82">
        <v>1193</v>
      </c>
      <c r="M54" s="82">
        <v>1466</v>
      </c>
      <c r="N54" s="82">
        <v>1497</v>
      </c>
      <c r="O54" s="82">
        <v>1070</v>
      </c>
      <c r="P54" s="82">
        <v>1280</v>
      </c>
      <c r="Q54" s="82">
        <v>1457</v>
      </c>
      <c r="R54" s="82">
        <v>1349</v>
      </c>
      <c r="S54" s="82">
        <v>1007</v>
      </c>
      <c r="T54" s="82">
        <v>683</v>
      </c>
      <c r="U54" s="82">
        <v>462</v>
      </c>
      <c r="V54" s="82">
        <v>238</v>
      </c>
      <c r="W54" s="82">
        <v>70</v>
      </c>
      <c r="X54" s="1233" t="s">
        <v>2217</v>
      </c>
      <c r="Z54" s="84"/>
    </row>
    <row r="55" spans="2:26" ht="15" customHeight="1">
      <c r="B55" s="1232"/>
      <c r="C55" s="662" t="s">
        <v>779</v>
      </c>
      <c r="D55" s="81">
        <f>SUM(E55:X55)</f>
        <v>12414</v>
      </c>
      <c r="E55" s="82">
        <v>545</v>
      </c>
      <c r="F55" s="82">
        <v>688</v>
      </c>
      <c r="G55" s="82">
        <v>830</v>
      </c>
      <c r="H55" s="82">
        <v>769</v>
      </c>
      <c r="I55" s="82">
        <v>550</v>
      </c>
      <c r="J55" s="82">
        <v>512</v>
      </c>
      <c r="K55" s="82">
        <v>602</v>
      </c>
      <c r="L55" s="82">
        <v>804</v>
      </c>
      <c r="M55" s="82">
        <v>986</v>
      </c>
      <c r="N55" s="82">
        <v>953</v>
      </c>
      <c r="O55" s="82">
        <v>679</v>
      </c>
      <c r="P55" s="82">
        <v>783</v>
      </c>
      <c r="Q55" s="82">
        <v>931</v>
      </c>
      <c r="R55" s="82">
        <v>949</v>
      </c>
      <c r="S55" s="82">
        <v>712</v>
      </c>
      <c r="T55" s="82">
        <v>502</v>
      </c>
      <c r="U55" s="82">
        <v>367</v>
      </c>
      <c r="V55" s="82">
        <v>189</v>
      </c>
      <c r="W55" s="82">
        <v>59</v>
      </c>
      <c r="X55" s="1233">
        <v>4</v>
      </c>
      <c r="Z55" s="84"/>
    </row>
    <row r="56" spans="2:26" ht="15" customHeight="1">
      <c r="B56" s="1232"/>
      <c r="C56" s="662" t="s">
        <v>780</v>
      </c>
      <c r="D56" s="81">
        <f>SUM(E56:X56)</f>
        <v>9988</v>
      </c>
      <c r="E56" s="82">
        <v>487</v>
      </c>
      <c r="F56" s="82">
        <v>616</v>
      </c>
      <c r="G56" s="82">
        <v>655</v>
      </c>
      <c r="H56" s="82">
        <v>654</v>
      </c>
      <c r="I56" s="82">
        <v>379</v>
      </c>
      <c r="J56" s="82">
        <v>402</v>
      </c>
      <c r="K56" s="82">
        <v>501</v>
      </c>
      <c r="L56" s="82">
        <v>688</v>
      </c>
      <c r="M56" s="82">
        <v>789</v>
      </c>
      <c r="N56" s="82">
        <v>731</v>
      </c>
      <c r="O56" s="82">
        <v>496</v>
      </c>
      <c r="P56" s="82">
        <v>612</v>
      </c>
      <c r="Q56" s="82">
        <v>747</v>
      </c>
      <c r="R56" s="82">
        <v>773</v>
      </c>
      <c r="S56" s="82">
        <v>608</v>
      </c>
      <c r="T56" s="82">
        <v>411</v>
      </c>
      <c r="U56" s="82">
        <v>281</v>
      </c>
      <c r="V56" s="82">
        <v>122</v>
      </c>
      <c r="W56" s="82">
        <v>36</v>
      </c>
      <c r="X56" s="1233" t="s">
        <v>2217</v>
      </c>
      <c r="Z56" s="84"/>
    </row>
    <row r="57" spans="2:26" ht="15" customHeight="1">
      <c r="B57" s="1232"/>
      <c r="C57" s="662" t="s">
        <v>781</v>
      </c>
      <c r="D57" s="81">
        <f>SUM(E57:X57)</f>
        <v>8742</v>
      </c>
      <c r="E57" s="82">
        <v>457</v>
      </c>
      <c r="F57" s="82">
        <v>550</v>
      </c>
      <c r="G57" s="82">
        <v>581</v>
      </c>
      <c r="H57" s="82">
        <v>536</v>
      </c>
      <c r="I57" s="82">
        <v>345</v>
      </c>
      <c r="J57" s="82">
        <v>369</v>
      </c>
      <c r="K57" s="82">
        <v>488</v>
      </c>
      <c r="L57" s="82">
        <v>563</v>
      </c>
      <c r="M57" s="82">
        <v>719</v>
      </c>
      <c r="N57" s="82">
        <v>576</v>
      </c>
      <c r="O57" s="82">
        <v>480</v>
      </c>
      <c r="P57" s="82">
        <v>570</v>
      </c>
      <c r="Q57" s="82">
        <v>663</v>
      </c>
      <c r="R57" s="82">
        <v>622</v>
      </c>
      <c r="S57" s="82">
        <v>473</v>
      </c>
      <c r="T57" s="82">
        <v>332</v>
      </c>
      <c r="U57" s="82">
        <v>250</v>
      </c>
      <c r="V57" s="82">
        <v>124</v>
      </c>
      <c r="W57" s="82">
        <v>44</v>
      </c>
      <c r="X57" s="1233" t="s">
        <v>2217</v>
      </c>
      <c r="Z57" s="84"/>
    </row>
    <row r="58" spans="2:26" ht="15" customHeight="1">
      <c r="B58" s="1232"/>
      <c r="C58" s="662" t="s">
        <v>782</v>
      </c>
      <c r="D58" s="81">
        <f aca="true" t="shared" si="9" ref="D58:D64">SUM(E58:X58)</f>
        <v>8188</v>
      </c>
      <c r="E58" s="82">
        <v>388</v>
      </c>
      <c r="F58" s="82">
        <v>448</v>
      </c>
      <c r="G58" s="82">
        <v>492</v>
      </c>
      <c r="H58" s="82">
        <v>507</v>
      </c>
      <c r="I58" s="82">
        <v>339</v>
      </c>
      <c r="J58" s="82">
        <v>379</v>
      </c>
      <c r="K58" s="82">
        <v>423</v>
      </c>
      <c r="L58" s="82">
        <v>525</v>
      </c>
      <c r="M58" s="82">
        <v>644</v>
      </c>
      <c r="N58" s="82">
        <v>634</v>
      </c>
      <c r="O58" s="82">
        <v>425</v>
      </c>
      <c r="P58" s="82">
        <v>562</v>
      </c>
      <c r="Q58" s="82">
        <v>594</v>
      </c>
      <c r="R58" s="82">
        <v>641</v>
      </c>
      <c r="S58" s="82">
        <v>464</v>
      </c>
      <c r="T58" s="82">
        <v>304</v>
      </c>
      <c r="U58" s="82">
        <v>262</v>
      </c>
      <c r="V58" s="82">
        <v>119</v>
      </c>
      <c r="W58" s="82">
        <v>38</v>
      </c>
      <c r="X58" s="1233" t="s">
        <v>2217</v>
      </c>
      <c r="Z58" s="84"/>
    </row>
    <row r="59" spans="2:26" ht="15" customHeight="1">
      <c r="B59" s="1232"/>
      <c r="C59" s="662" t="s">
        <v>783</v>
      </c>
      <c r="D59" s="81">
        <f t="shared" si="9"/>
        <v>6309</v>
      </c>
      <c r="E59" s="82">
        <v>306</v>
      </c>
      <c r="F59" s="82">
        <v>362</v>
      </c>
      <c r="G59" s="82">
        <v>430</v>
      </c>
      <c r="H59" s="82">
        <v>373</v>
      </c>
      <c r="I59" s="82">
        <v>257</v>
      </c>
      <c r="J59" s="82">
        <v>224</v>
      </c>
      <c r="K59" s="82">
        <v>273</v>
      </c>
      <c r="L59" s="82">
        <v>421</v>
      </c>
      <c r="M59" s="82">
        <v>486</v>
      </c>
      <c r="N59" s="82">
        <v>433</v>
      </c>
      <c r="O59" s="82">
        <v>342</v>
      </c>
      <c r="P59" s="82">
        <v>365</v>
      </c>
      <c r="Q59" s="82">
        <v>466</v>
      </c>
      <c r="R59" s="82">
        <v>555</v>
      </c>
      <c r="S59" s="82">
        <v>386</v>
      </c>
      <c r="T59" s="82">
        <v>280</v>
      </c>
      <c r="U59" s="82">
        <v>219</v>
      </c>
      <c r="V59" s="82">
        <v>106</v>
      </c>
      <c r="W59" s="82">
        <v>25</v>
      </c>
      <c r="X59" s="1233" t="s">
        <v>2217</v>
      </c>
      <c r="Z59" s="84"/>
    </row>
    <row r="60" spans="2:26" ht="15" customHeight="1">
      <c r="B60" s="1232"/>
      <c r="C60" s="662" t="s">
        <v>784</v>
      </c>
      <c r="D60" s="81">
        <f t="shared" si="9"/>
        <v>11518</v>
      </c>
      <c r="E60" s="82">
        <v>452</v>
      </c>
      <c r="F60" s="82">
        <v>625</v>
      </c>
      <c r="G60" s="82">
        <v>675</v>
      </c>
      <c r="H60" s="82">
        <v>724</v>
      </c>
      <c r="I60" s="82">
        <v>467</v>
      </c>
      <c r="J60" s="82">
        <v>444</v>
      </c>
      <c r="K60" s="82">
        <v>507</v>
      </c>
      <c r="L60" s="82">
        <v>661</v>
      </c>
      <c r="M60" s="82">
        <v>764</v>
      </c>
      <c r="N60" s="82">
        <v>875</v>
      </c>
      <c r="O60" s="82">
        <v>702</v>
      </c>
      <c r="P60" s="82">
        <v>765</v>
      </c>
      <c r="Q60" s="82">
        <v>904</v>
      </c>
      <c r="R60" s="82">
        <v>965</v>
      </c>
      <c r="S60" s="82">
        <v>802</v>
      </c>
      <c r="T60" s="82">
        <v>536</v>
      </c>
      <c r="U60" s="82">
        <v>386</v>
      </c>
      <c r="V60" s="82">
        <v>193</v>
      </c>
      <c r="W60" s="82">
        <v>71</v>
      </c>
      <c r="X60" s="1233" t="s">
        <v>2217</v>
      </c>
      <c r="Z60" s="84"/>
    </row>
    <row r="61" spans="2:26" ht="15" customHeight="1">
      <c r="B61" s="1232"/>
      <c r="C61" s="662" t="s">
        <v>785</v>
      </c>
      <c r="D61" s="81">
        <f t="shared" si="9"/>
        <v>18895</v>
      </c>
      <c r="E61" s="82">
        <v>798</v>
      </c>
      <c r="F61" s="82">
        <v>1041</v>
      </c>
      <c r="G61" s="82">
        <v>1193</v>
      </c>
      <c r="H61" s="82">
        <v>1086</v>
      </c>
      <c r="I61" s="82">
        <v>791</v>
      </c>
      <c r="J61" s="82">
        <v>794</v>
      </c>
      <c r="K61" s="82">
        <v>941</v>
      </c>
      <c r="L61" s="82">
        <v>1204</v>
      </c>
      <c r="M61" s="82">
        <v>1478</v>
      </c>
      <c r="N61" s="82">
        <v>1473</v>
      </c>
      <c r="O61" s="82">
        <v>1094</v>
      </c>
      <c r="P61" s="82">
        <v>1275</v>
      </c>
      <c r="Q61" s="82">
        <v>1406</v>
      </c>
      <c r="R61" s="82">
        <v>1547</v>
      </c>
      <c r="S61" s="82">
        <v>1130</v>
      </c>
      <c r="T61" s="82">
        <v>759</v>
      </c>
      <c r="U61" s="82">
        <v>527</v>
      </c>
      <c r="V61" s="82">
        <v>273</v>
      </c>
      <c r="W61" s="82">
        <v>85</v>
      </c>
      <c r="X61" s="1233" t="s">
        <v>2217</v>
      </c>
      <c r="Z61" s="84"/>
    </row>
    <row r="62" spans="2:26" ht="15" customHeight="1">
      <c r="B62" s="1232"/>
      <c r="C62" s="662" t="s">
        <v>786</v>
      </c>
      <c r="D62" s="81">
        <f t="shared" si="9"/>
        <v>7896</v>
      </c>
      <c r="E62" s="82">
        <v>346</v>
      </c>
      <c r="F62" s="82">
        <v>465</v>
      </c>
      <c r="G62" s="82">
        <v>484</v>
      </c>
      <c r="H62" s="82">
        <v>480</v>
      </c>
      <c r="I62" s="82">
        <v>308</v>
      </c>
      <c r="J62" s="82">
        <v>338</v>
      </c>
      <c r="K62" s="82">
        <v>390</v>
      </c>
      <c r="L62" s="82">
        <v>479</v>
      </c>
      <c r="M62" s="82">
        <v>593</v>
      </c>
      <c r="N62" s="82">
        <v>599</v>
      </c>
      <c r="O62" s="82">
        <v>450</v>
      </c>
      <c r="P62" s="82">
        <v>496</v>
      </c>
      <c r="Q62" s="82">
        <v>594</v>
      </c>
      <c r="R62" s="82">
        <v>641</v>
      </c>
      <c r="S62" s="82">
        <v>475</v>
      </c>
      <c r="T62" s="82">
        <v>344</v>
      </c>
      <c r="U62" s="82">
        <v>248</v>
      </c>
      <c r="V62" s="82">
        <v>123</v>
      </c>
      <c r="W62" s="82">
        <v>43</v>
      </c>
      <c r="X62" s="1233" t="s">
        <v>2217</v>
      </c>
      <c r="Z62" s="84"/>
    </row>
    <row r="63" spans="2:26" ht="15" customHeight="1">
      <c r="B63" s="1232"/>
      <c r="C63" s="662" t="s">
        <v>787</v>
      </c>
      <c r="D63" s="81">
        <f t="shared" si="9"/>
        <v>5863</v>
      </c>
      <c r="E63" s="82">
        <v>275</v>
      </c>
      <c r="F63" s="82">
        <v>306</v>
      </c>
      <c r="G63" s="82">
        <v>368</v>
      </c>
      <c r="H63" s="82">
        <v>298</v>
      </c>
      <c r="I63" s="82">
        <v>258</v>
      </c>
      <c r="J63" s="82">
        <v>281</v>
      </c>
      <c r="K63" s="82">
        <v>303</v>
      </c>
      <c r="L63" s="82">
        <v>368</v>
      </c>
      <c r="M63" s="82">
        <v>431</v>
      </c>
      <c r="N63" s="82">
        <v>438</v>
      </c>
      <c r="O63" s="82">
        <v>341</v>
      </c>
      <c r="P63" s="82">
        <v>403</v>
      </c>
      <c r="Q63" s="82">
        <v>441</v>
      </c>
      <c r="R63" s="82">
        <v>500</v>
      </c>
      <c r="S63" s="82">
        <v>356</v>
      </c>
      <c r="T63" s="82">
        <v>224</v>
      </c>
      <c r="U63" s="82">
        <v>163</v>
      </c>
      <c r="V63" s="82">
        <v>89</v>
      </c>
      <c r="W63" s="82">
        <v>20</v>
      </c>
      <c r="X63" s="1233" t="s">
        <v>2217</v>
      </c>
      <c r="Z63" s="84"/>
    </row>
    <row r="64" spans="2:26" ht="15" customHeight="1" thickBot="1">
      <c r="B64" s="1234"/>
      <c r="C64" s="679" t="s">
        <v>788</v>
      </c>
      <c r="D64" s="89">
        <f t="shared" si="9"/>
        <v>7547</v>
      </c>
      <c r="E64" s="89">
        <v>351</v>
      </c>
      <c r="F64" s="89">
        <v>403</v>
      </c>
      <c r="G64" s="89">
        <v>486</v>
      </c>
      <c r="H64" s="89">
        <v>438</v>
      </c>
      <c r="I64" s="89">
        <v>274</v>
      </c>
      <c r="J64" s="89">
        <v>292</v>
      </c>
      <c r="K64" s="89">
        <v>363</v>
      </c>
      <c r="L64" s="89">
        <v>467</v>
      </c>
      <c r="M64" s="89">
        <v>657</v>
      </c>
      <c r="N64" s="89">
        <v>596</v>
      </c>
      <c r="O64" s="89">
        <v>417</v>
      </c>
      <c r="P64" s="89">
        <v>441</v>
      </c>
      <c r="Q64" s="89">
        <v>573</v>
      </c>
      <c r="R64" s="89">
        <v>609</v>
      </c>
      <c r="S64" s="89">
        <v>478</v>
      </c>
      <c r="T64" s="89">
        <v>323</v>
      </c>
      <c r="U64" s="89">
        <v>220</v>
      </c>
      <c r="V64" s="89">
        <v>115</v>
      </c>
      <c r="W64" s="89">
        <v>44</v>
      </c>
      <c r="X64" s="1235" t="s">
        <v>2217</v>
      </c>
      <c r="Z64" s="84"/>
    </row>
    <row r="65" spans="2:23" ht="15" customHeight="1">
      <c r="B65" s="1211" t="s">
        <v>830</v>
      </c>
      <c r="F65" s="1214"/>
      <c r="G65" s="1214"/>
      <c r="H65" s="1214"/>
      <c r="I65" s="1214"/>
      <c r="J65" s="1214"/>
      <c r="K65" s="1214"/>
      <c r="L65" s="1214"/>
      <c r="M65" s="1214"/>
      <c r="N65" s="1214"/>
      <c r="O65" s="1214"/>
      <c r="P65" s="1214"/>
      <c r="Q65" s="1214"/>
      <c r="R65" s="1214"/>
      <c r="S65" s="1214"/>
      <c r="T65" s="1214"/>
      <c r="U65" s="1214"/>
      <c r="V65" s="1214"/>
      <c r="W65" s="1214"/>
    </row>
    <row r="66" spans="6:23" ht="12">
      <c r="F66" s="1214"/>
      <c r="G66" s="1214"/>
      <c r="H66" s="1214"/>
      <c r="I66" s="1214"/>
      <c r="J66" s="1214"/>
      <c r="K66" s="1214"/>
      <c r="L66" s="1214"/>
      <c r="M66" s="1214"/>
      <c r="N66" s="1214"/>
      <c r="O66" s="1214"/>
      <c r="P66" s="1214"/>
      <c r="Q66" s="1214"/>
      <c r="R66" s="1214"/>
      <c r="S66" s="1214"/>
      <c r="T66" s="1214"/>
      <c r="U66" s="1214"/>
      <c r="V66" s="1214"/>
      <c r="W66" s="1214"/>
    </row>
    <row r="67" spans="6:23" ht="12">
      <c r="F67" s="1214"/>
      <c r="G67" s="1214"/>
      <c r="H67" s="1214"/>
      <c r="I67" s="1214"/>
      <c r="J67" s="1214"/>
      <c r="K67" s="1214"/>
      <c r="L67" s="1214"/>
      <c r="M67" s="1214"/>
      <c r="N67" s="1214"/>
      <c r="O67" s="1214"/>
      <c r="P67" s="1214"/>
      <c r="Q67" s="1214"/>
      <c r="R67" s="1214"/>
      <c r="S67" s="1214"/>
      <c r="T67" s="1214"/>
      <c r="U67" s="1214"/>
      <c r="V67" s="1214"/>
      <c r="W67" s="1214"/>
    </row>
    <row r="68" spans="6:23" ht="12">
      <c r="F68" s="1214"/>
      <c r="G68" s="1214"/>
      <c r="H68" s="1214"/>
      <c r="I68" s="1214"/>
      <c r="J68" s="1214"/>
      <c r="K68" s="1214"/>
      <c r="L68" s="1214"/>
      <c r="M68" s="1214"/>
      <c r="N68" s="1214"/>
      <c r="O68" s="1214"/>
      <c r="P68" s="1214"/>
      <c r="Q68" s="1214"/>
      <c r="R68" s="1214"/>
      <c r="S68" s="1214"/>
      <c r="T68" s="1214"/>
      <c r="U68" s="1214"/>
      <c r="V68" s="1214"/>
      <c r="W68" s="1214"/>
    </row>
    <row r="69" spans="6:23" ht="12">
      <c r="F69" s="1214"/>
      <c r="G69" s="1214"/>
      <c r="H69" s="1214"/>
      <c r="I69" s="1214"/>
      <c r="J69" s="1214"/>
      <c r="K69" s="1214"/>
      <c r="L69" s="1214"/>
      <c r="M69" s="1214"/>
      <c r="N69" s="1214"/>
      <c r="O69" s="1214"/>
      <c r="P69" s="1214"/>
      <c r="Q69" s="1214"/>
      <c r="R69" s="1214"/>
      <c r="S69" s="1214"/>
      <c r="T69" s="1214"/>
      <c r="U69" s="1214"/>
      <c r="V69" s="1214"/>
      <c r="W69" s="1214"/>
    </row>
    <row r="70" spans="6:23" ht="12">
      <c r="F70" s="1214"/>
      <c r="G70" s="1214"/>
      <c r="H70" s="1214"/>
      <c r="I70" s="1214"/>
      <c r="J70" s="1214"/>
      <c r="K70" s="1214"/>
      <c r="L70" s="1214"/>
      <c r="M70" s="1214"/>
      <c r="N70" s="1214"/>
      <c r="O70" s="1214"/>
      <c r="P70" s="1214"/>
      <c r="Q70" s="1214"/>
      <c r="R70" s="1214"/>
      <c r="S70" s="1214"/>
      <c r="T70" s="1214"/>
      <c r="U70" s="1214"/>
      <c r="V70" s="1214"/>
      <c r="W70" s="1214"/>
    </row>
    <row r="71" spans="6:23" ht="12">
      <c r="F71" s="1214"/>
      <c r="G71" s="1214"/>
      <c r="H71" s="1214"/>
      <c r="I71" s="1214"/>
      <c r="J71" s="1214"/>
      <c r="K71" s="1214"/>
      <c r="L71" s="1214"/>
      <c r="M71" s="1214"/>
      <c r="N71" s="1214"/>
      <c r="O71" s="1214"/>
      <c r="P71" s="1214"/>
      <c r="Q71" s="1214"/>
      <c r="R71" s="1214"/>
      <c r="S71" s="1214"/>
      <c r="T71" s="1214"/>
      <c r="U71" s="1214"/>
      <c r="V71" s="1214"/>
      <c r="W71" s="1214"/>
    </row>
    <row r="72" spans="6:23" ht="12">
      <c r="F72" s="1214"/>
      <c r="G72" s="1214"/>
      <c r="H72" s="1214"/>
      <c r="I72" s="1214"/>
      <c r="J72" s="1214"/>
      <c r="K72" s="1214"/>
      <c r="L72" s="1214"/>
      <c r="M72" s="1214"/>
      <c r="N72" s="1214"/>
      <c r="O72" s="1214"/>
      <c r="P72" s="1214"/>
      <c r="Q72" s="1214"/>
      <c r="R72" s="1214"/>
      <c r="S72" s="1214"/>
      <c r="T72" s="1214"/>
      <c r="U72" s="1214"/>
      <c r="V72" s="1214"/>
      <c r="W72" s="1214"/>
    </row>
  </sheetData>
  <mergeCells count="8">
    <mergeCell ref="B4:C4"/>
    <mergeCell ref="B5:C5"/>
    <mergeCell ref="B7:C7"/>
    <mergeCell ref="B8:C8"/>
    <mergeCell ref="B10:C10"/>
    <mergeCell ref="B11:C11"/>
    <mergeCell ref="B12:C12"/>
    <mergeCell ref="B13:C13"/>
  </mergeCells>
  <printOptions/>
  <pageMargins left="0.75" right="0.75" top="1" bottom="1" header="0.512" footer="0.512"/>
  <pageSetup horizontalDpi="300" verticalDpi="300" orientation="portrait" paperSize="8" r:id="rId1"/>
</worksheet>
</file>

<file path=xl/worksheets/sheet40.xml><?xml version="1.0" encoding="utf-8"?>
<worksheet xmlns="http://schemas.openxmlformats.org/spreadsheetml/2006/main" xmlns:r="http://schemas.openxmlformats.org/officeDocument/2006/relationships">
  <dimension ref="B2:S65"/>
  <sheetViews>
    <sheetView workbookViewId="0" topLeftCell="A1">
      <selection activeCell="A1" sqref="A1"/>
    </sheetView>
  </sheetViews>
  <sheetFormatPr defaultColWidth="9.00390625" defaultRowHeight="13.5"/>
  <cols>
    <col min="1" max="1" width="2.625" style="1134" customWidth="1"/>
    <col min="2" max="2" width="10.125" style="1134" customWidth="1"/>
    <col min="3" max="3" width="6.75390625" style="1134" customWidth="1"/>
    <col min="4" max="4" width="4.75390625" style="1134" customWidth="1"/>
    <col min="5" max="17" width="8.125" style="1134" customWidth="1"/>
    <col min="18" max="18" width="7.75390625" style="1134" customWidth="1"/>
    <col min="19" max="19" width="7.625" style="1134" customWidth="1"/>
    <col min="20" max="16384" width="9.00390625" style="1134" customWidth="1"/>
  </cols>
  <sheetData>
    <row r="2" spans="2:13" s="44" customFormat="1" ht="14.25">
      <c r="B2" s="42" t="s">
        <v>1270</v>
      </c>
      <c r="C2" s="1131"/>
      <c r="L2" s="1131"/>
      <c r="M2" s="429"/>
    </row>
    <row r="3" spans="2:19" s="44" customFormat="1" ht="12" thickBot="1">
      <c r="B3" s="429"/>
      <c r="C3" s="429"/>
      <c r="D3" s="429"/>
      <c r="E3" s="429"/>
      <c r="F3" s="429"/>
      <c r="G3" s="429"/>
      <c r="H3" s="429"/>
      <c r="I3" s="429"/>
      <c r="J3" s="429"/>
      <c r="K3" s="429"/>
      <c r="L3" s="1132"/>
      <c r="M3" s="429"/>
      <c r="N3" s="429"/>
      <c r="O3" s="429"/>
      <c r="P3" s="429"/>
      <c r="Q3" s="429"/>
      <c r="R3" s="1132"/>
      <c r="S3" s="1133" t="s">
        <v>1259</v>
      </c>
    </row>
    <row r="4" spans="2:19" ht="13.5" customHeight="1" thickTop="1">
      <c r="B4" s="1594"/>
      <c r="C4" s="1597" t="s">
        <v>1250</v>
      </c>
      <c r="D4" s="1598"/>
      <c r="E4" s="1294" t="s">
        <v>1251</v>
      </c>
      <c r="F4" s="1485" t="s">
        <v>1260</v>
      </c>
      <c r="G4" s="1600"/>
      <c r="H4" s="1600"/>
      <c r="I4" s="1600"/>
      <c r="J4" s="1600"/>
      <c r="K4" s="1600"/>
      <c r="L4" s="1600"/>
      <c r="M4" s="1600"/>
      <c r="N4" s="1600"/>
      <c r="O4" s="1600"/>
      <c r="P4" s="1600"/>
      <c r="Q4" s="1601"/>
      <c r="R4" s="149" t="s">
        <v>1252</v>
      </c>
      <c r="S4" s="149" t="s">
        <v>1253</v>
      </c>
    </row>
    <row r="5" spans="2:19" ht="13.5" customHeight="1">
      <c r="B5" s="1595"/>
      <c r="C5" s="1198" t="s">
        <v>1254</v>
      </c>
      <c r="D5" s="1198" t="s">
        <v>1255</v>
      </c>
      <c r="E5" s="1295"/>
      <c r="F5" s="1208" t="s">
        <v>1256</v>
      </c>
      <c r="G5" s="1599"/>
      <c r="H5" s="1599"/>
      <c r="I5" s="1208" t="s">
        <v>1261</v>
      </c>
      <c r="J5" s="1599"/>
      <c r="K5" s="1599"/>
      <c r="L5" s="1208">
        <v>2</v>
      </c>
      <c r="M5" s="1599"/>
      <c r="N5" s="1599"/>
      <c r="O5" s="1208">
        <v>3</v>
      </c>
      <c r="P5" s="1599"/>
      <c r="Q5" s="1599"/>
      <c r="R5" s="1136" t="s">
        <v>1262</v>
      </c>
      <c r="S5" s="1135" t="s">
        <v>1257</v>
      </c>
    </row>
    <row r="6" spans="2:19" ht="13.5" customHeight="1">
      <c r="B6" s="1596"/>
      <c r="C6" s="1602"/>
      <c r="D6" s="1602"/>
      <c r="E6" s="1286"/>
      <c r="F6" s="1138" t="s">
        <v>950</v>
      </c>
      <c r="G6" s="1138" t="s">
        <v>1098</v>
      </c>
      <c r="H6" s="1138" t="s">
        <v>1099</v>
      </c>
      <c r="I6" s="1138" t="s">
        <v>950</v>
      </c>
      <c r="J6" s="1138" t="s">
        <v>1098</v>
      </c>
      <c r="K6" s="1138" t="s">
        <v>1099</v>
      </c>
      <c r="L6" s="1138" t="s">
        <v>950</v>
      </c>
      <c r="M6" s="1138" t="s">
        <v>1098</v>
      </c>
      <c r="N6" s="1138" t="s">
        <v>1099</v>
      </c>
      <c r="O6" s="1138" t="s">
        <v>950</v>
      </c>
      <c r="P6" s="1138" t="s">
        <v>1098</v>
      </c>
      <c r="Q6" s="1138" t="s">
        <v>1099</v>
      </c>
      <c r="R6" s="1137" t="s">
        <v>1263</v>
      </c>
      <c r="S6" s="1137" t="s">
        <v>1264</v>
      </c>
    </row>
    <row r="7" spans="2:19" s="1140" customFormat="1" ht="15" customHeight="1">
      <c r="B7" s="1141" t="s">
        <v>1265</v>
      </c>
      <c r="C7" s="1069">
        <v>141</v>
      </c>
      <c r="D7" s="1069">
        <v>3</v>
      </c>
      <c r="E7" s="1069">
        <v>1560</v>
      </c>
      <c r="F7" s="1069">
        <f>SUM(G7:H7)</f>
        <v>50966</v>
      </c>
      <c r="G7" s="82">
        <f>SUM(J7,M7,P7)</f>
        <v>25947</v>
      </c>
      <c r="H7" s="82">
        <f>SUM(K7,N7,Q7)</f>
        <v>25019</v>
      </c>
      <c r="I7" s="1069">
        <f>SUM(J7:K7)</f>
        <v>16556</v>
      </c>
      <c r="J7" s="1069">
        <v>8328</v>
      </c>
      <c r="K7" s="1069">
        <v>8228</v>
      </c>
      <c r="L7" s="1069">
        <f>SUM(M7:N7)</f>
        <v>17126</v>
      </c>
      <c r="M7" s="1069">
        <v>8756</v>
      </c>
      <c r="N7" s="1069">
        <v>8370</v>
      </c>
      <c r="O7" s="1069">
        <f>SUM(P7:Q7)</f>
        <v>17284</v>
      </c>
      <c r="P7" s="1069">
        <v>8863</v>
      </c>
      <c r="Q7" s="1069">
        <v>8421</v>
      </c>
      <c r="R7" s="1069">
        <v>3047</v>
      </c>
      <c r="S7" s="1069">
        <v>410</v>
      </c>
    </row>
    <row r="8" spans="2:19" s="1140" customFormat="1" ht="15" customHeight="1">
      <c r="B8" s="1141" t="s">
        <v>1266</v>
      </c>
      <c r="C8" s="250">
        <v>142</v>
      </c>
      <c r="D8" s="250">
        <v>3</v>
      </c>
      <c r="E8" s="250">
        <v>1532</v>
      </c>
      <c r="F8" s="250">
        <f>SUM(G8:H8)</f>
        <v>49646</v>
      </c>
      <c r="G8" s="82">
        <f>SUM(J8,M8,P8)</f>
        <v>25332</v>
      </c>
      <c r="H8" s="82">
        <f>SUM(K8,N8,Q8)</f>
        <v>24314</v>
      </c>
      <c r="I8" s="250">
        <f>SUM(J8:K8)</f>
        <v>15996</v>
      </c>
      <c r="J8" s="250">
        <v>8259</v>
      </c>
      <c r="K8" s="250">
        <v>7737</v>
      </c>
      <c r="L8" s="250">
        <f>SUM(M8:N8)</f>
        <v>16537</v>
      </c>
      <c r="M8" s="250">
        <v>8320</v>
      </c>
      <c r="N8" s="250">
        <v>8217</v>
      </c>
      <c r="O8" s="250">
        <f>SUM(P8:Q8)</f>
        <v>17113</v>
      </c>
      <c r="P8" s="250">
        <v>8753</v>
      </c>
      <c r="Q8" s="250">
        <v>8360</v>
      </c>
      <c r="R8" s="250">
        <v>3026</v>
      </c>
      <c r="S8" s="250">
        <v>422</v>
      </c>
    </row>
    <row r="9" spans="2:19" s="1142" customFormat="1" ht="15" customHeight="1">
      <c r="B9" s="1143" t="s">
        <v>1267</v>
      </c>
      <c r="C9" s="255">
        <f>SUM(C11:C14)</f>
        <v>142</v>
      </c>
      <c r="D9" s="255">
        <f>SUM(D11:D14)</f>
        <v>3</v>
      </c>
      <c r="E9" s="255">
        <f>SUM(E11:E14)</f>
        <v>1506</v>
      </c>
      <c r="F9" s="255">
        <f>SUM(F11:F14)</f>
        <v>48355</v>
      </c>
      <c r="G9" s="255">
        <f>SUM(G11:G14)</f>
        <v>24580</v>
      </c>
      <c r="H9" s="255">
        <v>23675</v>
      </c>
      <c r="I9" s="255">
        <f aca="true" t="shared" si="0" ref="I9:S9">SUM(I11:I14)</f>
        <v>15721</v>
      </c>
      <c r="J9" s="255">
        <f t="shared" si="0"/>
        <v>8011</v>
      </c>
      <c r="K9" s="255">
        <f t="shared" si="0"/>
        <v>7710</v>
      </c>
      <c r="L9" s="255">
        <f t="shared" si="0"/>
        <v>16001</v>
      </c>
      <c r="M9" s="255">
        <f t="shared" si="0"/>
        <v>8258</v>
      </c>
      <c r="N9" s="255">
        <f t="shared" si="0"/>
        <v>7743</v>
      </c>
      <c r="O9" s="255">
        <f t="shared" si="0"/>
        <v>16533</v>
      </c>
      <c r="P9" s="255">
        <f t="shared" si="0"/>
        <v>8311</v>
      </c>
      <c r="Q9" s="255">
        <f t="shared" si="0"/>
        <v>8222</v>
      </c>
      <c r="R9" s="255">
        <f t="shared" si="0"/>
        <v>2998</v>
      </c>
      <c r="S9" s="255">
        <f t="shared" si="0"/>
        <v>424</v>
      </c>
    </row>
    <row r="10" spans="2:19" ht="6" customHeight="1">
      <c r="B10" s="1139"/>
      <c r="C10" s="262"/>
      <c r="D10" s="262"/>
      <c r="E10" s="262"/>
      <c r="F10" s="262"/>
      <c r="G10" s="262"/>
      <c r="H10" s="262"/>
      <c r="I10" s="262"/>
      <c r="J10" s="262"/>
      <c r="K10" s="262"/>
      <c r="L10" s="262"/>
      <c r="M10" s="262"/>
      <c r="N10" s="262"/>
      <c r="O10" s="262"/>
      <c r="P10" s="262"/>
      <c r="Q10" s="262"/>
      <c r="R10" s="262"/>
      <c r="S10" s="262"/>
    </row>
    <row r="11" spans="2:19" s="1142" customFormat="1" ht="15" customHeight="1">
      <c r="B11" s="1143" t="s">
        <v>742</v>
      </c>
      <c r="C11" s="255">
        <f>SUM(C20,C25:C27,C29:C31,C33:C39)</f>
        <v>57</v>
      </c>
      <c r="D11" s="255">
        <f>SUM(D20,D25:D27,D29:D31,D33:D39)</f>
        <v>0</v>
      </c>
      <c r="E11" s="255">
        <f>SUM(E20,E25:E27,E29:E31,E33:E39)</f>
        <v>666</v>
      </c>
      <c r="F11" s="255">
        <f>SUM(F20,F25:F27,F29:F31,F33:F39)</f>
        <v>22187</v>
      </c>
      <c r="G11" s="255">
        <f>SUM(G20,G25:G27,G29:G31,G33:G39)</f>
        <v>11281</v>
      </c>
      <c r="H11" s="255">
        <v>10806</v>
      </c>
      <c r="I11" s="255">
        <f aca="true" t="shared" si="1" ref="I11:S11">SUM(I20,I25:I27,I29:I31,I33:I39)</f>
        <v>7218</v>
      </c>
      <c r="J11" s="255">
        <f t="shared" si="1"/>
        <v>3712</v>
      </c>
      <c r="K11" s="255">
        <f t="shared" si="1"/>
        <v>3506</v>
      </c>
      <c r="L11" s="255">
        <f t="shared" si="1"/>
        <v>7304</v>
      </c>
      <c r="M11" s="255">
        <f t="shared" si="1"/>
        <v>3750</v>
      </c>
      <c r="N11" s="255">
        <f t="shared" si="1"/>
        <v>3554</v>
      </c>
      <c r="O11" s="255">
        <f t="shared" si="1"/>
        <v>7565</v>
      </c>
      <c r="P11" s="255">
        <f t="shared" si="1"/>
        <v>3819</v>
      </c>
      <c r="Q11" s="255">
        <f t="shared" si="1"/>
        <v>3746</v>
      </c>
      <c r="R11" s="255">
        <f t="shared" si="1"/>
        <v>1304</v>
      </c>
      <c r="S11" s="255">
        <f t="shared" si="1"/>
        <v>151</v>
      </c>
    </row>
    <row r="12" spans="2:19" s="1142" customFormat="1" ht="15" customHeight="1">
      <c r="B12" s="1143" t="s">
        <v>743</v>
      </c>
      <c r="C12" s="255">
        <f aca="true" t="shared" si="2" ref="C12:S12">SUM(C24,C40:C46)</f>
        <v>18</v>
      </c>
      <c r="D12" s="255">
        <f t="shared" si="2"/>
        <v>0</v>
      </c>
      <c r="E12" s="255">
        <f t="shared" si="2"/>
        <v>149</v>
      </c>
      <c r="F12" s="255">
        <f t="shared" si="2"/>
        <v>4096</v>
      </c>
      <c r="G12" s="255">
        <f t="shared" si="2"/>
        <v>2137</v>
      </c>
      <c r="H12" s="255">
        <f t="shared" si="2"/>
        <v>1959</v>
      </c>
      <c r="I12" s="255">
        <f t="shared" si="2"/>
        <v>1317</v>
      </c>
      <c r="J12" s="255">
        <f t="shared" si="2"/>
        <v>681</v>
      </c>
      <c r="K12" s="255">
        <f t="shared" si="2"/>
        <v>636</v>
      </c>
      <c r="L12" s="255">
        <f t="shared" si="2"/>
        <v>1378</v>
      </c>
      <c r="M12" s="255">
        <f t="shared" si="2"/>
        <v>760</v>
      </c>
      <c r="N12" s="255">
        <f t="shared" si="2"/>
        <v>618</v>
      </c>
      <c r="O12" s="255">
        <f t="shared" si="2"/>
        <v>1401</v>
      </c>
      <c r="P12" s="255">
        <f t="shared" si="2"/>
        <v>696</v>
      </c>
      <c r="Q12" s="255">
        <f t="shared" si="2"/>
        <v>705</v>
      </c>
      <c r="R12" s="255">
        <f t="shared" si="2"/>
        <v>315</v>
      </c>
      <c r="S12" s="255">
        <f t="shared" si="2"/>
        <v>58</v>
      </c>
    </row>
    <row r="13" spans="2:19" s="1142" customFormat="1" ht="15" customHeight="1">
      <c r="B13" s="1143" t="s">
        <v>744</v>
      </c>
      <c r="C13" s="255">
        <f aca="true" t="shared" si="3" ref="C13:S13">SUM(C21,C28,C32,C47:C51)</f>
        <v>36</v>
      </c>
      <c r="D13" s="255">
        <f t="shared" si="3"/>
        <v>2</v>
      </c>
      <c r="E13" s="255">
        <f t="shared" si="3"/>
        <v>317</v>
      </c>
      <c r="F13" s="255">
        <f t="shared" si="3"/>
        <v>9622</v>
      </c>
      <c r="G13" s="255">
        <f t="shared" si="3"/>
        <v>4843</v>
      </c>
      <c r="H13" s="255">
        <f t="shared" si="3"/>
        <v>4779</v>
      </c>
      <c r="I13" s="255">
        <f t="shared" si="3"/>
        <v>3193</v>
      </c>
      <c r="J13" s="255">
        <f t="shared" si="3"/>
        <v>1594</v>
      </c>
      <c r="K13" s="255">
        <f t="shared" si="3"/>
        <v>1599</v>
      </c>
      <c r="L13" s="255">
        <f t="shared" si="3"/>
        <v>3149</v>
      </c>
      <c r="M13" s="255">
        <f t="shared" si="3"/>
        <v>1615</v>
      </c>
      <c r="N13" s="255">
        <f t="shared" si="3"/>
        <v>1534</v>
      </c>
      <c r="O13" s="255">
        <f t="shared" si="3"/>
        <v>3280</v>
      </c>
      <c r="P13" s="255">
        <f t="shared" si="3"/>
        <v>1634</v>
      </c>
      <c r="Q13" s="255">
        <f t="shared" si="3"/>
        <v>1646</v>
      </c>
      <c r="R13" s="255">
        <f t="shared" si="3"/>
        <v>657</v>
      </c>
      <c r="S13" s="255">
        <f t="shared" si="3"/>
        <v>86</v>
      </c>
    </row>
    <row r="14" spans="2:19" s="1142" customFormat="1" ht="15" customHeight="1">
      <c r="B14" s="1143" t="s">
        <v>745</v>
      </c>
      <c r="C14" s="255">
        <f aca="true" t="shared" si="4" ref="C14:S14">SUM(C22:C23,C52:C63)</f>
        <v>31</v>
      </c>
      <c r="D14" s="255">
        <f t="shared" si="4"/>
        <v>1</v>
      </c>
      <c r="E14" s="255">
        <f t="shared" si="4"/>
        <v>374</v>
      </c>
      <c r="F14" s="255">
        <f t="shared" si="4"/>
        <v>12450</v>
      </c>
      <c r="G14" s="255">
        <f t="shared" si="4"/>
        <v>6319</v>
      </c>
      <c r="H14" s="255">
        <f t="shared" si="4"/>
        <v>6131</v>
      </c>
      <c r="I14" s="255">
        <f t="shared" si="4"/>
        <v>3993</v>
      </c>
      <c r="J14" s="255">
        <f t="shared" si="4"/>
        <v>2024</v>
      </c>
      <c r="K14" s="255">
        <f t="shared" si="4"/>
        <v>1969</v>
      </c>
      <c r="L14" s="255">
        <f t="shared" si="4"/>
        <v>4170</v>
      </c>
      <c r="M14" s="255">
        <f t="shared" si="4"/>
        <v>2133</v>
      </c>
      <c r="N14" s="255">
        <f t="shared" si="4"/>
        <v>2037</v>
      </c>
      <c r="O14" s="255">
        <f t="shared" si="4"/>
        <v>4287</v>
      </c>
      <c r="P14" s="255">
        <f t="shared" si="4"/>
        <v>2162</v>
      </c>
      <c r="Q14" s="255">
        <f t="shared" si="4"/>
        <v>2125</v>
      </c>
      <c r="R14" s="255">
        <f t="shared" si="4"/>
        <v>722</v>
      </c>
      <c r="S14" s="255">
        <f t="shared" si="4"/>
        <v>129</v>
      </c>
    </row>
    <row r="15" spans="2:19" ht="6" customHeight="1">
      <c r="B15" s="1143"/>
      <c r="C15" s="262"/>
      <c r="D15" s="262"/>
      <c r="E15" s="262"/>
      <c r="F15" s="262"/>
      <c r="G15" s="262"/>
      <c r="H15" s="262"/>
      <c r="I15" s="262"/>
      <c r="J15" s="262"/>
      <c r="K15" s="262"/>
      <c r="L15" s="262"/>
      <c r="M15" s="262"/>
      <c r="N15" s="262"/>
      <c r="O15" s="262"/>
      <c r="P15" s="262"/>
      <c r="Q15" s="262"/>
      <c r="R15" s="262"/>
      <c r="S15" s="262"/>
    </row>
    <row r="16" spans="2:19" s="1142" customFormat="1" ht="15" customHeight="1">
      <c r="B16" s="1143" t="s">
        <v>1228</v>
      </c>
      <c r="C16" s="255">
        <v>1</v>
      </c>
      <c r="D16" s="255">
        <v>0</v>
      </c>
      <c r="E16" s="255">
        <v>12</v>
      </c>
      <c r="F16" s="255">
        <f aca="true" t="shared" si="5" ref="F16:H18">SUM(I16,L16,O16)</f>
        <v>477</v>
      </c>
      <c r="G16" s="255">
        <f t="shared" si="5"/>
        <v>239</v>
      </c>
      <c r="H16" s="255">
        <f t="shared" si="5"/>
        <v>238</v>
      </c>
      <c r="I16" s="255">
        <f>SUM(J16:K16)</f>
        <v>160</v>
      </c>
      <c r="J16" s="255">
        <v>80</v>
      </c>
      <c r="K16" s="255">
        <v>80</v>
      </c>
      <c r="L16" s="255">
        <f>SUM(M16:N16)</f>
        <v>157</v>
      </c>
      <c r="M16" s="255">
        <v>79</v>
      </c>
      <c r="N16" s="255">
        <v>78</v>
      </c>
      <c r="O16" s="255">
        <f>SUM(P16:Q16)</f>
        <v>160</v>
      </c>
      <c r="P16" s="255">
        <v>80</v>
      </c>
      <c r="Q16" s="255">
        <v>80</v>
      </c>
      <c r="R16" s="255">
        <v>22</v>
      </c>
      <c r="S16" s="255">
        <v>3</v>
      </c>
    </row>
    <row r="17" spans="2:19" s="1142" customFormat="1" ht="15" customHeight="1">
      <c r="B17" s="1143" t="s">
        <v>1229</v>
      </c>
      <c r="C17" s="255">
        <v>140</v>
      </c>
      <c r="D17" s="255">
        <v>3</v>
      </c>
      <c r="E17" s="255">
        <v>1491</v>
      </c>
      <c r="F17" s="255">
        <f t="shared" si="5"/>
        <v>47662</v>
      </c>
      <c r="G17" s="255">
        <f t="shared" si="5"/>
        <v>24292</v>
      </c>
      <c r="H17" s="255">
        <f t="shared" si="5"/>
        <v>23370</v>
      </c>
      <c r="I17" s="255">
        <f>SUM(J17:K17)</f>
        <v>15523</v>
      </c>
      <c r="J17" s="255">
        <v>7915</v>
      </c>
      <c r="K17" s="255">
        <v>7608</v>
      </c>
      <c r="L17" s="255">
        <f>SUM(M17:N17)</f>
        <v>15803</v>
      </c>
      <c r="M17" s="255">
        <v>8160</v>
      </c>
      <c r="N17" s="255">
        <v>7643</v>
      </c>
      <c r="O17" s="255">
        <f>SUM(P17:Q17)</f>
        <v>16336</v>
      </c>
      <c r="P17" s="255">
        <v>8217</v>
      </c>
      <c r="Q17" s="255">
        <v>8119</v>
      </c>
      <c r="R17" s="255">
        <v>2969</v>
      </c>
      <c r="S17" s="255">
        <v>421</v>
      </c>
    </row>
    <row r="18" spans="2:19" s="1142" customFormat="1" ht="15" customHeight="1">
      <c r="B18" s="1143" t="s">
        <v>1258</v>
      </c>
      <c r="C18" s="255">
        <v>1</v>
      </c>
      <c r="D18" s="255">
        <v>0</v>
      </c>
      <c r="E18" s="255">
        <v>3</v>
      </c>
      <c r="F18" s="255">
        <f t="shared" si="5"/>
        <v>116</v>
      </c>
      <c r="G18" s="255">
        <f t="shared" si="5"/>
        <v>49</v>
      </c>
      <c r="H18" s="255">
        <f t="shared" si="5"/>
        <v>67</v>
      </c>
      <c r="I18" s="255">
        <f>SUM(J18:K18)</f>
        <v>38</v>
      </c>
      <c r="J18" s="255">
        <v>16</v>
      </c>
      <c r="K18" s="255">
        <v>22</v>
      </c>
      <c r="L18" s="255">
        <f>SUM(M18:N18)</f>
        <v>41</v>
      </c>
      <c r="M18" s="255">
        <v>19</v>
      </c>
      <c r="N18" s="255">
        <v>22</v>
      </c>
      <c r="O18" s="255">
        <f>SUM(P18:Q18)</f>
        <v>37</v>
      </c>
      <c r="P18" s="255">
        <v>14</v>
      </c>
      <c r="Q18" s="255">
        <v>23</v>
      </c>
      <c r="R18" s="255">
        <v>7</v>
      </c>
      <c r="S18" s="77">
        <v>0</v>
      </c>
    </row>
    <row r="19" spans="2:19" s="1142" customFormat="1" ht="6" customHeight="1">
      <c r="B19" s="1144"/>
      <c r="C19" s="255"/>
      <c r="D19" s="255"/>
      <c r="E19" s="255"/>
      <c r="F19" s="255"/>
      <c r="G19" s="255"/>
      <c r="H19" s="255"/>
      <c r="I19" s="255"/>
      <c r="J19" s="255"/>
      <c r="K19" s="255"/>
      <c r="L19" s="255"/>
      <c r="M19" s="255"/>
      <c r="N19" s="255"/>
      <c r="O19" s="255"/>
      <c r="P19" s="255"/>
      <c r="Q19" s="255"/>
      <c r="R19" s="255"/>
      <c r="S19" s="77"/>
    </row>
    <row r="20" spans="2:19" s="1140" customFormat="1" ht="12" customHeight="1">
      <c r="B20" s="1141" t="s">
        <v>746</v>
      </c>
      <c r="C20" s="82">
        <v>17</v>
      </c>
      <c r="D20" s="82">
        <v>0</v>
      </c>
      <c r="E20" s="270">
        <v>262</v>
      </c>
      <c r="F20" s="82">
        <f aca="true" t="shared" si="6" ref="F20:F63">SUM(G20:H20)</f>
        <v>9347</v>
      </c>
      <c r="G20" s="82">
        <f aca="true" t="shared" si="7" ref="G20:G32">SUM(J20,M20,P20)</f>
        <v>4777</v>
      </c>
      <c r="H20" s="82">
        <f aca="true" t="shared" si="8" ref="H20:H32">SUM(K20,N20,Q20)</f>
        <v>4570</v>
      </c>
      <c r="I20" s="82">
        <f aca="true" t="shared" si="9" ref="I20:I63">SUM(J20:K20)</f>
        <v>3009</v>
      </c>
      <c r="J20" s="82">
        <v>1575</v>
      </c>
      <c r="K20" s="82">
        <v>1434</v>
      </c>
      <c r="L20" s="82">
        <f aca="true" t="shared" si="10" ref="L20:L63">SUM(M20:N20)</f>
        <v>3125</v>
      </c>
      <c r="M20" s="82">
        <v>1581</v>
      </c>
      <c r="N20" s="82">
        <v>1544</v>
      </c>
      <c r="O20" s="82">
        <f aca="true" t="shared" si="11" ref="O20:O63">SUM(P20:Q20)</f>
        <v>3213</v>
      </c>
      <c r="P20" s="82">
        <v>1621</v>
      </c>
      <c r="Q20" s="82">
        <v>1592</v>
      </c>
      <c r="R20" s="82">
        <v>492</v>
      </c>
      <c r="S20" s="82">
        <v>49</v>
      </c>
    </row>
    <row r="21" spans="2:19" s="1140" customFormat="1" ht="12" customHeight="1">
      <c r="B21" s="1141" t="s">
        <v>747</v>
      </c>
      <c r="C21" s="82">
        <v>8</v>
      </c>
      <c r="D21" s="82">
        <v>2</v>
      </c>
      <c r="E21" s="82">
        <v>102</v>
      </c>
      <c r="F21" s="82">
        <f t="shared" si="6"/>
        <v>3361</v>
      </c>
      <c r="G21" s="82">
        <f t="shared" si="7"/>
        <v>1679</v>
      </c>
      <c r="H21" s="82">
        <f t="shared" si="8"/>
        <v>1682</v>
      </c>
      <c r="I21" s="82">
        <f t="shared" si="9"/>
        <v>1149</v>
      </c>
      <c r="J21" s="82">
        <v>565</v>
      </c>
      <c r="K21" s="82">
        <v>584</v>
      </c>
      <c r="L21" s="82">
        <f t="shared" si="10"/>
        <v>1063</v>
      </c>
      <c r="M21" s="82">
        <v>540</v>
      </c>
      <c r="N21" s="82">
        <v>523</v>
      </c>
      <c r="O21" s="82">
        <f t="shared" si="11"/>
        <v>1149</v>
      </c>
      <c r="P21" s="82">
        <v>574</v>
      </c>
      <c r="Q21" s="82">
        <v>575</v>
      </c>
      <c r="R21" s="82">
        <v>202</v>
      </c>
      <c r="S21" s="82">
        <v>24</v>
      </c>
    </row>
    <row r="22" spans="2:19" s="1140" customFormat="1" ht="12" customHeight="1">
      <c r="B22" s="1141" t="s">
        <v>748</v>
      </c>
      <c r="C22" s="82">
        <v>8</v>
      </c>
      <c r="D22" s="82">
        <v>1</v>
      </c>
      <c r="E22" s="82">
        <v>110</v>
      </c>
      <c r="F22" s="82">
        <f t="shared" si="6"/>
        <v>3729</v>
      </c>
      <c r="G22" s="82">
        <f t="shared" si="7"/>
        <v>1881</v>
      </c>
      <c r="H22" s="82">
        <f t="shared" si="8"/>
        <v>1848</v>
      </c>
      <c r="I22" s="82">
        <f t="shared" si="9"/>
        <v>1224</v>
      </c>
      <c r="J22" s="82">
        <v>612</v>
      </c>
      <c r="K22" s="82">
        <v>612</v>
      </c>
      <c r="L22" s="82">
        <f t="shared" si="10"/>
        <v>1271</v>
      </c>
      <c r="M22" s="82">
        <v>644</v>
      </c>
      <c r="N22" s="82">
        <v>627</v>
      </c>
      <c r="O22" s="82">
        <f t="shared" si="11"/>
        <v>1234</v>
      </c>
      <c r="P22" s="82">
        <v>625</v>
      </c>
      <c r="Q22" s="82">
        <v>609</v>
      </c>
      <c r="R22" s="82">
        <v>204</v>
      </c>
      <c r="S22" s="82">
        <v>33</v>
      </c>
    </row>
    <row r="23" spans="2:19" s="1140" customFormat="1" ht="12" customHeight="1">
      <c r="B23" s="1141" t="s">
        <v>749</v>
      </c>
      <c r="C23" s="82">
        <v>9</v>
      </c>
      <c r="D23" s="82">
        <v>0</v>
      </c>
      <c r="E23" s="270">
        <v>111</v>
      </c>
      <c r="F23" s="82">
        <f t="shared" si="6"/>
        <v>3824</v>
      </c>
      <c r="G23" s="82">
        <f t="shared" si="7"/>
        <v>1934</v>
      </c>
      <c r="H23" s="82">
        <f t="shared" si="8"/>
        <v>1890</v>
      </c>
      <c r="I23" s="82">
        <f t="shared" si="9"/>
        <v>1220</v>
      </c>
      <c r="J23" s="82">
        <v>627</v>
      </c>
      <c r="K23" s="82">
        <v>593</v>
      </c>
      <c r="L23" s="82">
        <f t="shared" si="10"/>
        <v>1271</v>
      </c>
      <c r="M23" s="82">
        <v>649</v>
      </c>
      <c r="N23" s="82">
        <v>622</v>
      </c>
      <c r="O23" s="82">
        <f t="shared" si="11"/>
        <v>1333</v>
      </c>
      <c r="P23" s="82">
        <v>658</v>
      </c>
      <c r="Q23" s="82">
        <v>675</v>
      </c>
      <c r="R23" s="82">
        <v>213</v>
      </c>
      <c r="S23" s="82">
        <v>25</v>
      </c>
    </row>
    <row r="24" spans="2:19" s="1140" customFormat="1" ht="12" customHeight="1">
      <c r="B24" s="1141" t="s">
        <v>750</v>
      </c>
      <c r="C24" s="82">
        <v>5</v>
      </c>
      <c r="D24" s="82">
        <v>0</v>
      </c>
      <c r="E24" s="270">
        <v>55</v>
      </c>
      <c r="F24" s="82">
        <f t="shared" si="6"/>
        <v>1702</v>
      </c>
      <c r="G24" s="82">
        <f t="shared" si="7"/>
        <v>889</v>
      </c>
      <c r="H24" s="82">
        <f t="shared" si="8"/>
        <v>813</v>
      </c>
      <c r="I24" s="82">
        <f t="shared" si="9"/>
        <v>567</v>
      </c>
      <c r="J24" s="82">
        <v>318</v>
      </c>
      <c r="K24" s="82">
        <v>249</v>
      </c>
      <c r="L24" s="82">
        <f t="shared" si="10"/>
        <v>571</v>
      </c>
      <c r="M24" s="82">
        <v>311</v>
      </c>
      <c r="N24" s="82">
        <v>260</v>
      </c>
      <c r="O24" s="82">
        <f t="shared" si="11"/>
        <v>564</v>
      </c>
      <c r="P24" s="82">
        <v>260</v>
      </c>
      <c r="Q24" s="82">
        <v>304</v>
      </c>
      <c r="R24" s="82">
        <v>108</v>
      </c>
      <c r="S24" s="82">
        <v>12</v>
      </c>
    </row>
    <row r="25" spans="2:19" s="1140" customFormat="1" ht="12" customHeight="1">
      <c r="B25" s="1141" t="s">
        <v>751</v>
      </c>
      <c r="C25" s="82">
        <v>3</v>
      </c>
      <c r="D25" s="82">
        <v>0</v>
      </c>
      <c r="E25" s="270">
        <v>49</v>
      </c>
      <c r="F25" s="82">
        <f t="shared" si="6"/>
        <v>1719</v>
      </c>
      <c r="G25" s="82">
        <f t="shared" si="7"/>
        <v>877</v>
      </c>
      <c r="H25" s="82">
        <f t="shared" si="8"/>
        <v>842</v>
      </c>
      <c r="I25" s="82">
        <f t="shared" si="9"/>
        <v>572</v>
      </c>
      <c r="J25" s="82">
        <v>290</v>
      </c>
      <c r="K25" s="82">
        <v>282</v>
      </c>
      <c r="L25" s="82">
        <f t="shared" si="10"/>
        <v>568</v>
      </c>
      <c r="M25" s="82">
        <v>285</v>
      </c>
      <c r="N25" s="82">
        <v>283</v>
      </c>
      <c r="O25" s="82">
        <f t="shared" si="11"/>
        <v>579</v>
      </c>
      <c r="P25" s="82">
        <v>302</v>
      </c>
      <c r="Q25" s="82">
        <v>277</v>
      </c>
      <c r="R25" s="82">
        <v>91</v>
      </c>
      <c r="S25" s="82">
        <v>10</v>
      </c>
    </row>
    <row r="26" spans="2:19" s="1140" customFormat="1" ht="12" customHeight="1">
      <c r="B26" s="1141" t="s">
        <v>752</v>
      </c>
      <c r="C26" s="82">
        <v>4</v>
      </c>
      <c r="D26" s="82">
        <v>0</v>
      </c>
      <c r="E26" s="270">
        <v>41</v>
      </c>
      <c r="F26" s="82">
        <f t="shared" si="6"/>
        <v>1348</v>
      </c>
      <c r="G26" s="82">
        <f t="shared" si="7"/>
        <v>647</v>
      </c>
      <c r="H26" s="82">
        <f t="shared" si="8"/>
        <v>701</v>
      </c>
      <c r="I26" s="82">
        <f t="shared" si="9"/>
        <v>433</v>
      </c>
      <c r="J26" s="82">
        <v>213</v>
      </c>
      <c r="K26" s="82">
        <v>220</v>
      </c>
      <c r="L26" s="82">
        <f t="shared" si="10"/>
        <v>479</v>
      </c>
      <c r="M26" s="82">
        <v>220</v>
      </c>
      <c r="N26" s="82">
        <v>259</v>
      </c>
      <c r="O26" s="82">
        <f t="shared" si="11"/>
        <v>436</v>
      </c>
      <c r="P26" s="82">
        <v>214</v>
      </c>
      <c r="Q26" s="82">
        <v>222</v>
      </c>
      <c r="R26" s="82">
        <v>83</v>
      </c>
      <c r="S26" s="82">
        <v>12</v>
      </c>
    </row>
    <row r="27" spans="2:19" s="1140" customFormat="1" ht="12" customHeight="1">
      <c r="B27" s="1141" t="s">
        <v>753</v>
      </c>
      <c r="C27" s="82">
        <v>6</v>
      </c>
      <c r="D27" s="82">
        <v>0</v>
      </c>
      <c r="E27" s="270">
        <v>42</v>
      </c>
      <c r="F27" s="82">
        <f t="shared" si="6"/>
        <v>1253</v>
      </c>
      <c r="G27" s="82">
        <f t="shared" si="7"/>
        <v>641</v>
      </c>
      <c r="H27" s="82">
        <f t="shared" si="8"/>
        <v>612</v>
      </c>
      <c r="I27" s="82">
        <f t="shared" si="9"/>
        <v>404</v>
      </c>
      <c r="J27" s="82">
        <v>227</v>
      </c>
      <c r="K27" s="82">
        <v>177</v>
      </c>
      <c r="L27" s="82">
        <f t="shared" si="10"/>
        <v>399</v>
      </c>
      <c r="M27" s="82">
        <v>206</v>
      </c>
      <c r="N27" s="82">
        <v>193</v>
      </c>
      <c r="O27" s="82">
        <f t="shared" si="11"/>
        <v>450</v>
      </c>
      <c r="P27" s="82">
        <v>208</v>
      </c>
      <c r="Q27" s="82">
        <v>242</v>
      </c>
      <c r="R27" s="82">
        <v>93</v>
      </c>
      <c r="S27" s="82">
        <v>12</v>
      </c>
    </row>
    <row r="28" spans="2:19" s="1140" customFormat="1" ht="12" customHeight="1">
      <c r="B28" s="1141" t="s">
        <v>754</v>
      </c>
      <c r="C28" s="82">
        <v>2</v>
      </c>
      <c r="D28" s="82">
        <v>0</v>
      </c>
      <c r="E28" s="270">
        <v>38</v>
      </c>
      <c r="F28" s="82">
        <f t="shared" si="6"/>
        <v>1266</v>
      </c>
      <c r="G28" s="82">
        <f t="shared" si="7"/>
        <v>657</v>
      </c>
      <c r="H28" s="82">
        <f t="shared" si="8"/>
        <v>609</v>
      </c>
      <c r="I28" s="82">
        <f t="shared" si="9"/>
        <v>422</v>
      </c>
      <c r="J28" s="82">
        <v>215</v>
      </c>
      <c r="K28" s="82">
        <v>207</v>
      </c>
      <c r="L28" s="82">
        <f t="shared" si="10"/>
        <v>415</v>
      </c>
      <c r="M28" s="82">
        <v>219</v>
      </c>
      <c r="N28" s="82">
        <v>196</v>
      </c>
      <c r="O28" s="82">
        <f t="shared" si="11"/>
        <v>429</v>
      </c>
      <c r="P28" s="82">
        <v>223</v>
      </c>
      <c r="Q28" s="82">
        <v>206</v>
      </c>
      <c r="R28" s="82">
        <v>72</v>
      </c>
      <c r="S28" s="82">
        <v>8</v>
      </c>
    </row>
    <row r="29" spans="2:19" s="1140" customFormat="1" ht="12" customHeight="1">
      <c r="B29" s="1141" t="s">
        <v>755</v>
      </c>
      <c r="C29" s="82">
        <v>4</v>
      </c>
      <c r="D29" s="82">
        <v>0</v>
      </c>
      <c r="E29" s="270">
        <v>65</v>
      </c>
      <c r="F29" s="82">
        <f t="shared" si="6"/>
        <v>2271</v>
      </c>
      <c r="G29" s="82">
        <f t="shared" si="7"/>
        <v>1205</v>
      </c>
      <c r="H29" s="82">
        <f t="shared" si="8"/>
        <v>1066</v>
      </c>
      <c r="I29" s="82">
        <f t="shared" si="9"/>
        <v>741</v>
      </c>
      <c r="J29" s="82">
        <v>386</v>
      </c>
      <c r="K29" s="82">
        <v>355</v>
      </c>
      <c r="L29" s="82">
        <f t="shared" si="10"/>
        <v>751</v>
      </c>
      <c r="M29" s="82">
        <v>410</v>
      </c>
      <c r="N29" s="82">
        <v>341</v>
      </c>
      <c r="O29" s="82">
        <f t="shared" si="11"/>
        <v>779</v>
      </c>
      <c r="P29" s="82">
        <v>409</v>
      </c>
      <c r="Q29" s="82">
        <v>370</v>
      </c>
      <c r="R29" s="82">
        <v>125</v>
      </c>
      <c r="S29" s="82">
        <v>13</v>
      </c>
    </row>
    <row r="30" spans="2:19" s="1140" customFormat="1" ht="12" customHeight="1">
      <c r="B30" s="1141" t="s">
        <v>756</v>
      </c>
      <c r="C30" s="82">
        <v>5</v>
      </c>
      <c r="D30" s="82">
        <v>0</v>
      </c>
      <c r="E30" s="270">
        <v>51</v>
      </c>
      <c r="F30" s="82">
        <f t="shared" si="6"/>
        <v>1647</v>
      </c>
      <c r="G30" s="82">
        <f t="shared" si="7"/>
        <v>831</v>
      </c>
      <c r="H30" s="82">
        <f t="shared" si="8"/>
        <v>816</v>
      </c>
      <c r="I30" s="82">
        <f t="shared" si="9"/>
        <v>543</v>
      </c>
      <c r="J30" s="82">
        <v>259</v>
      </c>
      <c r="K30" s="82">
        <v>284</v>
      </c>
      <c r="L30" s="82">
        <f t="shared" si="10"/>
        <v>541</v>
      </c>
      <c r="M30" s="82">
        <v>292</v>
      </c>
      <c r="N30" s="82">
        <v>249</v>
      </c>
      <c r="O30" s="82">
        <f t="shared" si="11"/>
        <v>563</v>
      </c>
      <c r="P30" s="82">
        <v>280</v>
      </c>
      <c r="Q30" s="82">
        <v>283</v>
      </c>
      <c r="R30" s="82">
        <v>99</v>
      </c>
      <c r="S30" s="82">
        <v>16</v>
      </c>
    </row>
    <row r="31" spans="2:19" s="1140" customFormat="1" ht="12" customHeight="1">
      <c r="B31" s="1141" t="s">
        <v>757</v>
      </c>
      <c r="C31" s="82">
        <v>6</v>
      </c>
      <c r="D31" s="82">
        <v>0</v>
      </c>
      <c r="E31" s="270">
        <v>36</v>
      </c>
      <c r="F31" s="82">
        <f t="shared" si="6"/>
        <v>957</v>
      </c>
      <c r="G31" s="82">
        <f t="shared" si="7"/>
        <v>490</v>
      </c>
      <c r="H31" s="82">
        <f t="shared" si="8"/>
        <v>467</v>
      </c>
      <c r="I31" s="82">
        <f t="shared" si="9"/>
        <v>334</v>
      </c>
      <c r="J31" s="82">
        <v>176</v>
      </c>
      <c r="K31" s="82">
        <v>158</v>
      </c>
      <c r="L31" s="82">
        <f t="shared" si="10"/>
        <v>293</v>
      </c>
      <c r="M31" s="82">
        <v>145</v>
      </c>
      <c r="N31" s="82">
        <v>148</v>
      </c>
      <c r="O31" s="82">
        <f t="shared" si="11"/>
        <v>330</v>
      </c>
      <c r="P31" s="82">
        <v>169</v>
      </c>
      <c r="Q31" s="82">
        <v>161</v>
      </c>
      <c r="R31" s="82">
        <v>83</v>
      </c>
      <c r="S31" s="82">
        <v>8</v>
      </c>
    </row>
    <row r="32" spans="2:19" s="1140" customFormat="1" ht="12" customHeight="1">
      <c r="B32" s="1141" t="s">
        <v>758</v>
      </c>
      <c r="C32" s="82">
        <v>7</v>
      </c>
      <c r="D32" s="82">
        <v>0</v>
      </c>
      <c r="E32" s="270">
        <v>49</v>
      </c>
      <c r="F32" s="82">
        <f t="shared" si="6"/>
        <v>1473</v>
      </c>
      <c r="G32" s="82">
        <f t="shared" si="7"/>
        <v>747</v>
      </c>
      <c r="H32" s="82">
        <f t="shared" si="8"/>
        <v>726</v>
      </c>
      <c r="I32" s="82">
        <f t="shared" si="9"/>
        <v>444</v>
      </c>
      <c r="J32" s="82">
        <v>219</v>
      </c>
      <c r="K32" s="82">
        <v>225</v>
      </c>
      <c r="L32" s="82">
        <f t="shared" si="10"/>
        <v>508</v>
      </c>
      <c r="M32" s="82">
        <v>262</v>
      </c>
      <c r="N32" s="82">
        <v>246</v>
      </c>
      <c r="O32" s="82">
        <f t="shared" si="11"/>
        <v>521</v>
      </c>
      <c r="P32" s="82">
        <v>266</v>
      </c>
      <c r="Q32" s="82">
        <v>255</v>
      </c>
      <c r="R32" s="82">
        <v>106</v>
      </c>
      <c r="S32" s="82">
        <v>18</v>
      </c>
    </row>
    <row r="33" spans="2:19" s="1140" customFormat="1" ht="12" customHeight="1">
      <c r="B33" s="1141" t="s">
        <v>759</v>
      </c>
      <c r="C33" s="82">
        <v>3</v>
      </c>
      <c r="D33" s="82">
        <v>0</v>
      </c>
      <c r="E33" s="270">
        <v>22</v>
      </c>
      <c r="F33" s="82">
        <f t="shared" si="6"/>
        <v>720</v>
      </c>
      <c r="G33" s="82">
        <f aca="true" t="shared" si="12" ref="G33:G63">SUM(J33,M33,P33)</f>
        <v>329</v>
      </c>
      <c r="H33" s="82">
        <v>391</v>
      </c>
      <c r="I33" s="82">
        <f t="shared" si="9"/>
        <v>193</v>
      </c>
      <c r="J33" s="82">
        <v>95</v>
      </c>
      <c r="K33" s="82">
        <v>98</v>
      </c>
      <c r="L33" s="82">
        <f t="shared" si="10"/>
        <v>211</v>
      </c>
      <c r="M33" s="82">
        <v>118</v>
      </c>
      <c r="N33" s="82">
        <v>93</v>
      </c>
      <c r="O33" s="82">
        <f t="shared" si="11"/>
        <v>216</v>
      </c>
      <c r="P33" s="82">
        <v>116</v>
      </c>
      <c r="Q33" s="82">
        <v>100</v>
      </c>
      <c r="R33" s="82">
        <v>47</v>
      </c>
      <c r="S33" s="82">
        <v>4</v>
      </c>
    </row>
    <row r="34" spans="2:19" s="1140" customFormat="1" ht="12" customHeight="1">
      <c r="B34" s="1141" t="s">
        <v>760</v>
      </c>
      <c r="C34" s="82">
        <v>1</v>
      </c>
      <c r="D34" s="82">
        <v>0</v>
      </c>
      <c r="E34" s="270">
        <v>16</v>
      </c>
      <c r="F34" s="82">
        <f t="shared" si="6"/>
        <v>518</v>
      </c>
      <c r="G34" s="82">
        <f t="shared" si="12"/>
        <v>259</v>
      </c>
      <c r="H34" s="82">
        <f aca="true" t="shared" si="13" ref="H34:H63">SUM(K34,N34,Q34)</f>
        <v>259</v>
      </c>
      <c r="I34" s="82">
        <f t="shared" si="9"/>
        <v>177</v>
      </c>
      <c r="J34" s="82">
        <v>87</v>
      </c>
      <c r="K34" s="82">
        <v>90</v>
      </c>
      <c r="L34" s="82">
        <f t="shared" si="10"/>
        <v>166</v>
      </c>
      <c r="M34" s="82">
        <v>85</v>
      </c>
      <c r="N34" s="82">
        <v>81</v>
      </c>
      <c r="O34" s="82">
        <f t="shared" si="11"/>
        <v>175</v>
      </c>
      <c r="P34" s="82">
        <v>87</v>
      </c>
      <c r="Q34" s="82">
        <v>88</v>
      </c>
      <c r="R34" s="82">
        <v>29</v>
      </c>
      <c r="S34" s="82">
        <v>5</v>
      </c>
    </row>
    <row r="35" spans="2:19" s="1140" customFormat="1" ht="12" customHeight="1">
      <c r="B35" s="1141" t="s">
        <v>761</v>
      </c>
      <c r="C35" s="82">
        <v>1</v>
      </c>
      <c r="D35" s="82">
        <v>0</v>
      </c>
      <c r="E35" s="270">
        <v>26</v>
      </c>
      <c r="F35" s="82">
        <f t="shared" si="6"/>
        <v>904</v>
      </c>
      <c r="G35" s="82">
        <f t="shared" si="12"/>
        <v>446</v>
      </c>
      <c r="H35" s="82">
        <f t="shared" si="13"/>
        <v>458</v>
      </c>
      <c r="I35" s="82">
        <f t="shared" si="9"/>
        <v>301</v>
      </c>
      <c r="J35" s="82">
        <v>152</v>
      </c>
      <c r="K35" s="82">
        <v>149</v>
      </c>
      <c r="L35" s="82">
        <f t="shared" si="10"/>
        <v>299</v>
      </c>
      <c r="M35" s="82">
        <v>152</v>
      </c>
      <c r="N35" s="82">
        <v>147</v>
      </c>
      <c r="O35" s="82">
        <f t="shared" si="11"/>
        <v>304</v>
      </c>
      <c r="P35" s="82">
        <v>142</v>
      </c>
      <c r="Q35" s="82">
        <v>162</v>
      </c>
      <c r="R35" s="82">
        <v>44</v>
      </c>
      <c r="S35" s="82">
        <v>4</v>
      </c>
    </row>
    <row r="36" spans="2:19" s="1140" customFormat="1" ht="12" customHeight="1">
      <c r="B36" s="1141" t="s">
        <v>762</v>
      </c>
      <c r="C36" s="82">
        <v>3</v>
      </c>
      <c r="D36" s="82">
        <v>0</v>
      </c>
      <c r="E36" s="270">
        <v>14</v>
      </c>
      <c r="F36" s="82">
        <f t="shared" si="6"/>
        <v>317</v>
      </c>
      <c r="G36" s="82">
        <f t="shared" si="12"/>
        <v>165</v>
      </c>
      <c r="H36" s="82">
        <f t="shared" si="13"/>
        <v>152</v>
      </c>
      <c r="I36" s="82">
        <f t="shared" si="9"/>
        <v>100</v>
      </c>
      <c r="J36" s="82">
        <v>45</v>
      </c>
      <c r="K36" s="82">
        <v>55</v>
      </c>
      <c r="L36" s="82">
        <f t="shared" si="10"/>
        <v>106</v>
      </c>
      <c r="M36" s="82">
        <v>62</v>
      </c>
      <c r="N36" s="82">
        <v>44</v>
      </c>
      <c r="O36" s="82">
        <f t="shared" si="11"/>
        <v>111</v>
      </c>
      <c r="P36" s="82">
        <v>58</v>
      </c>
      <c r="Q36" s="82">
        <v>53</v>
      </c>
      <c r="R36" s="82">
        <v>38</v>
      </c>
      <c r="S36" s="82">
        <v>4</v>
      </c>
    </row>
    <row r="37" spans="2:19" s="1140" customFormat="1" ht="12" customHeight="1">
      <c r="B37" s="1141" t="s">
        <v>763</v>
      </c>
      <c r="C37" s="82">
        <v>1</v>
      </c>
      <c r="D37" s="82">
        <v>0</v>
      </c>
      <c r="E37" s="270">
        <v>13</v>
      </c>
      <c r="F37" s="82">
        <f t="shared" si="6"/>
        <v>369</v>
      </c>
      <c r="G37" s="82">
        <f t="shared" si="12"/>
        <v>189</v>
      </c>
      <c r="H37" s="82">
        <f t="shared" si="13"/>
        <v>180</v>
      </c>
      <c r="I37" s="82">
        <f t="shared" si="9"/>
        <v>132</v>
      </c>
      <c r="J37" s="82">
        <v>69</v>
      </c>
      <c r="K37" s="82">
        <v>63</v>
      </c>
      <c r="L37" s="82">
        <f t="shared" si="10"/>
        <v>115</v>
      </c>
      <c r="M37" s="82">
        <v>57</v>
      </c>
      <c r="N37" s="82">
        <v>58</v>
      </c>
      <c r="O37" s="82">
        <f t="shared" si="11"/>
        <v>122</v>
      </c>
      <c r="P37" s="82">
        <v>63</v>
      </c>
      <c r="Q37" s="82">
        <v>59</v>
      </c>
      <c r="R37" s="82">
        <v>23</v>
      </c>
      <c r="S37" s="82">
        <v>4</v>
      </c>
    </row>
    <row r="38" spans="2:19" s="1140" customFormat="1" ht="12" customHeight="1">
      <c r="B38" s="1141" t="s">
        <v>764</v>
      </c>
      <c r="C38" s="82">
        <v>1</v>
      </c>
      <c r="D38" s="82">
        <v>0</v>
      </c>
      <c r="E38" s="270">
        <v>12</v>
      </c>
      <c r="F38" s="82">
        <f t="shared" si="6"/>
        <v>378</v>
      </c>
      <c r="G38" s="82">
        <f t="shared" si="12"/>
        <v>187</v>
      </c>
      <c r="H38" s="82">
        <f t="shared" si="13"/>
        <v>191</v>
      </c>
      <c r="I38" s="82">
        <f t="shared" si="9"/>
        <v>128</v>
      </c>
      <c r="J38" s="82">
        <v>60</v>
      </c>
      <c r="K38" s="82">
        <v>68</v>
      </c>
      <c r="L38" s="82">
        <f t="shared" si="10"/>
        <v>112</v>
      </c>
      <c r="M38" s="82">
        <v>54</v>
      </c>
      <c r="N38" s="82">
        <v>58</v>
      </c>
      <c r="O38" s="82">
        <f t="shared" si="11"/>
        <v>138</v>
      </c>
      <c r="P38" s="82">
        <v>73</v>
      </c>
      <c r="Q38" s="82">
        <v>65</v>
      </c>
      <c r="R38" s="82">
        <v>22</v>
      </c>
      <c r="S38" s="82">
        <v>4</v>
      </c>
    </row>
    <row r="39" spans="2:19" s="1140" customFormat="1" ht="12" customHeight="1">
      <c r="B39" s="1141" t="s">
        <v>765</v>
      </c>
      <c r="C39" s="82">
        <v>2</v>
      </c>
      <c r="D39" s="82">
        <v>0</v>
      </c>
      <c r="E39" s="270">
        <v>17</v>
      </c>
      <c r="F39" s="82">
        <f t="shared" si="6"/>
        <v>439</v>
      </c>
      <c r="G39" s="82">
        <f t="shared" si="12"/>
        <v>238</v>
      </c>
      <c r="H39" s="82">
        <f t="shared" si="13"/>
        <v>201</v>
      </c>
      <c r="I39" s="82">
        <f t="shared" si="9"/>
        <v>151</v>
      </c>
      <c r="J39" s="82">
        <v>78</v>
      </c>
      <c r="K39" s="82">
        <v>73</v>
      </c>
      <c r="L39" s="82">
        <f t="shared" si="10"/>
        <v>139</v>
      </c>
      <c r="M39" s="82">
        <v>83</v>
      </c>
      <c r="N39" s="82">
        <v>56</v>
      </c>
      <c r="O39" s="82">
        <f t="shared" si="11"/>
        <v>149</v>
      </c>
      <c r="P39" s="82">
        <v>77</v>
      </c>
      <c r="Q39" s="82">
        <v>72</v>
      </c>
      <c r="R39" s="82">
        <v>35</v>
      </c>
      <c r="S39" s="82">
        <v>6</v>
      </c>
    </row>
    <row r="40" spans="2:19" s="1140" customFormat="1" ht="12" customHeight="1">
      <c r="B40" s="1141" t="s">
        <v>766</v>
      </c>
      <c r="C40" s="82">
        <v>1</v>
      </c>
      <c r="D40" s="82">
        <v>0</v>
      </c>
      <c r="E40" s="270">
        <v>10</v>
      </c>
      <c r="F40" s="82">
        <f t="shared" si="6"/>
        <v>309</v>
      </c>
      <c r="G40" s="82">
        <f t="shared" si="12"/>
        <v>155</v>
      </c>
      <c r="H40" s="82">
        <f t="shared" si="13"/>
        <v>154</v>
      </c>
      <c r="I40" s="82">
        <f t="shared" si="9"/>
        <v>88</v>
      </c>
      <c r="J40" s="82">
        <v>42</v>
      </c>
      <c r="K40" s="82">
        <v>46</v>
      </c>
      <c r="L40" s="82">
        <f t="shared" si="10"/>
        <v>101</v>
      </c>
      <c r="M40" s="82">
        <v>56</v>
      </c>
      <c r="N40" s="82">
        <v>45</v>
      </c>
      <c r="O40" s="82">
        <f t="shared" si="11"/>
        <v>120</v>
      </c>
      <c r="P40" s="82">
        <v>57</v>
      </c>
      <c r="Q40" s="82">
        <v>63</v>
      </c>
      <c r="R40" s="82">
        <v>20</v>
      </c>
      <c r="S40" s="82">
        <v>3</v>
      </c>
    </row>
    <row r="41" spans="2:19" s="1140" customFormat="1" ht="12" customHeight="1">
      <c r="B41" s="1141" t="s">
        <v>767</v>
      </c>
      <c r="C41" s="82">
        <v>1</v>
      </c>
      <c r="D41" s="82">
        <v>0</v>
      </c>
      <c r="E41" s="270">
        <v>18</v>
      </c>
      <c r="F41" s="82">
        <f t="shared" si="6"/>
        <v>540</v>
      </c>
      <c r="G41" s="82">
        <f t="shared" si="12"/>
        <v>280</v>
      </c>
      <c r="H41" s="82">
        <f t="shared" si="13"/>
        <v>260</v>
      </c>
      <c r="I41" s="82">
        <f t="shared" si="9"/>
        <v>168</v>
      </c>
      <c r="J41" s="82">
        <v>81</v>
      </c>
      <c r="K41" s="82">
        <v>87</v>
      </c>
      <c r="L41" s="82">
        <f t="shared" si="10"/>
        <v>171</v>
      </c>
      <c r="M41" s="82">
        <v>91</v>
      </c>
      <c r="N41" s="82">
        <v>80</v>
      </c>
      <c r="O41" s="82">
        <f t="shared" si="11"/>
        <v>201</v>
      </c>
      <c r="P41" s="82">
        <v>108</v>
      </c>
      <c r="Q41" s="82">
        <v>93</v>
      </c>
      <c r="R41" s="82">
        <v>37</v>
      </c>
      <c r="S41" s="82">
        <v>4</v>
      </c>
    </row>
    <row r="42" spans="2:19" s="1140" customFormat="1" ht="12" customHeight="1">
      <c r="B42" s="1141" t="s">
        <v>768</v>
      </c>
      <c r="C42" s="82">
        <v>2</v>
      </c>
      <c r="D42" s="82">
        <v>0</v>
      </c>
      <c r="E42" s="270">
        <v>13</v>
      </c>
      <c r="F42" s="82">
        <f t="shared" si="6"/>
        <v>317</v>
      </c>
      <c r="G42" s="82">
        <f t="shared" si="12"/>
        <v>178</v>
      </c>
      <c r="H42" s="82">
        <f t="shared" si="13"/>
        <v>139</v>
      </c>
      <c r="I42" s="82">
        <f t="shared" si="9"/>
        <v>109</v>
      </c>
      <c r="J42" s="82">
        <v>54</v>
      </c>
      <c r="K42" s="82">
        <v>55</v>
      </c>
      <c r="L42" s="82">
        <f t="shared" si="10"/>
        <v>104</v>
      </c>
      <c r="M42" s="82">
        <v>65</v>
      </c>
      <c r="N42" s="82">
        <v>39</v>
      </c>
      <c r="O42" s="82">
        <f t="shared" si="11"/>
        <v>104</v>
      </c>
      <c r="P42" s="82">
        <v>59</v>
      </c>
      <c r="Q42" s="82">
        <v>45</v>
      </c>
      <c r="R42" s="82">
        <v>28</v>
      </c>
      <c r="S42" s="82">
        <v>9</v>
      </c>
    </row>
    <row r="43" spans="2:19" s="1140" customFormat="1" ht="12" customHeight="1">
      <c r="B43" s="1141" t="s">
        <v>769</v>
      </c>
      <c r="C43" s="82">
        <v>2</v>
      </c>
      <c r="D43" s="82">
        <v>0</v>
      </c>
      <c r="E43" s="270">
        <v>16</v>
      </c>
      <c r="F43" s="82">
        <f t="shared" si="6"/>
        <v>486</v>
      </c>
      <c r="G43" s="82">
        <f t="shared" si="12"/>
        <v>240</v>
      </c>
      <c r="H43" s="82">
        <f t="shared" si="13"/>
        <v>246</v>
      </c>
      <c r="I43" s="82">
        <f t="shared" si="9"/>
        <v>147</v>
      </c>
      <c r="J43" s="82">
        <v>68</v>
      </c>
      <c r="K43" s="82">
        <v>79</v>
      </c>
      <c r="L43" s="82">
        <f t="shared" si="10"/>
        <v>162</v>
      </c>
      <c r="M43" s="82">
        <v>89</v>
      </c>
      <c r="N43" s="82">
        <v>73</v>
      </c>
      <c r="O43" s="82">
        <f t="shared" si="11"/>
        <v>177</v>
      </c>
      <c r="P43" s="82">
        <v>83</v>
      </c>
      <c r="Q43" s="82">
        <v>94</v>
      </c>
      <c r="R43" s="82">
        <v>36</v>
      </c>
      <c r="S43" s="82">
        <v>5</v>
      </c>
    </row>
    <row r="44" spans="2:19" s="1140" customFormat="1" ht="12" customHeight="1">
      <c r="B44" s="1141" t="s">
        <v>770</v>
      </c>
      <c r="C44" s="82">
        <v>3</v>
      </c>
      <c r="D44" s="82">
        <v>0</v>
      </c>
      <c r="E44" s="270">
        <v>15</v>
      </c>
      <c r="F44" s="82">
        <f t="shared" si="6"/>
        <v>211</v>
      </c>
      <c r="G44" s="82">
        <f t="shared" si="12"/>
        <v>106</v>
      </c>
      <c r="H44" s="82">
        <f t="shared" si="13"/>
        <v>105</v>
      </c>
      <c r="I44" s="82">
        <f t="shared" si="9"/>
        <v>65</v>
      </c>
      <c r="J44" s="82">
        <v>32</v>
      </c>
      <c r="K44" s="82">
        <v>33</v>
      </c>
      <c r="L44" s="82">
        <f t="shared" si="10"/>
        <v>81</v>
      </c>
      <c r="M44" s="82">
        <v>46</v>
      </c>
      <c r="N44" s="82">
        <v>35</v>
      </c>
      <c r="O44" s="82">
        <f t="shared" si="11"/>
        <v>65</v>
      </c>
      <c r="P44" s="82">
        <v>28</v>
      </c>
      <c r="Q44" s="82">
        <v>37</v>
      </c>
      <c r="R44" s="82">
        <v>36</v>
      </c>
      <c r="S44" s="82">
        <v>7</v>
      </c>
    </row>
    <row r="45" spans="2:19" s="1140" customFormat="1" ht="12" customHeight="1">
      <c r="B45" s="1141" t="s">
        <v>771</v>
      </c>
      <c r="C45" s="82">
        <v>2</v>
      </c>
      <c r="D45" s="82">
        <v>0</v>
      </c>
      <c r="E45" s="270">
        <v>11</v>
      </c>
      <c r="F45" s="82">
        <f t="shared" si="6"/>
        <v>256</v>
      </c>
      <c r="G45" s="82">
        <f t="shared" si="12"/>
        <v>140</v>
      </c>
      <c r="H45" s="82">
        <f t="shared" si="13"/>
        <v>116</v>
      </c>
      <c r="I45" s="82">
        <f t="shared" si="9"/>
        <v>77</v>
      </c>
      <c r="J45" s="82">
        <v>34</v>
      </c>
      <c r="K45" s="82">
        <v>43</v>
      </c>
      <c r="L45" s="82">
        <f t="shared" si="10"/>
        <v>99</v>
      </c>
      <c r="M45" s="82">
        <v>53</v>
      </c>
      <c r="N45" s="82">
        <v>46</v>
      </c>
      <c r="O45" s="82">
        <f t="shared" si="11"/>
        <v>80</v>
      </c>
      <c r="P45" s="82">
        <v>53</v>
      </c>
      <c r="Q45" s="82">
        <v>27</v>
      </c>
      <c r="R45" s="82">
        <v>25</v>
      </c>
      <c r="S45" s="82">
        <v>9</v>
      </c>
    </row>
    <row r="46" spans="2:19" s="1140" customFormat="1" ht="12" customHeight="1">
      <c r="B46" s="1141" t="s">
        <v>772</v>
      </c>
      <c r="C46" s="82">
        <v>2</v>
      </c>
      <c r="D46" s="82">
        <v>0</v>
      </c>
      <c r="E46" s="270">
        <v>11</v>
      </c>
      <c r="F46" s="82">
        <f t="shared" si="6"/>
        <v>275</v>
      </c>
      <c r="G46" s="82">
        <f t="shared" si="12"/>
        <v>149</v>
      </c>
      <c r="H46" s="82">
        <f t="shared" si="13"/>
        <v>126</v>
      </c>
      <c r="I46" s="82">
        <f t="shared" si="9"/>
        <v>96</v>
      </c>
      <c r="J46" s="82">
        <v>52</v>
      </c>
      <c r="K46" s="82">
        <v>44</v>
      </c>
      <c r="L46" s="82">
        <f t="shared" si="10"/>
        <v>89</v>
      </c>
      <c r="M46" s="82">
        <v>49</v>
      </c>
      <c r="N46" s="82">
        <v>40</v>
      </c>
      <c r="O46" s="82">
        <f t="shared" si="11"/>
        <v>90</v>
      </c>
      <c r="P46" s="82">
        <v>48</v>
      </c>
      <c r="Q46" s="82">
        <v>42</v>
      </c>
      <c r="R46" s="82">
        <v>25</v>
      </c>
      <c r="S46" s="82">
        <v>9</v>
      </c>
    </row>
    <row r="47" spans="2:19" s="1140" customFormat="1" ht="12" customHeight="1">
      <c r="B47" s="1141" t="s">
        <v>773</v>
      </c>
      <c r="C47" s="82">
        <v>4</v>
      </c>
      <c r="D47" s="82">
        <v>0</v>
      </c>
      <c r="E47" s="270">
        <v>38</v>
      </c>
      <c r="F47" s="82">
        <f t="shared" si="6"/>
        <v>1142</v>
      </c>
      <c r="G47" s="82">
        <f t="shared" si="12"/>
        <v>576</v>
      </c>
      <c r="H47" s="82">
        <f t="shared" si="13"/>
        <v>566</v>
      </c>
      <c r="I47" s="82">
        <f t="shared" si="9"/>
        <v>367</v>
      </c>
      <c r="J47" s="82">
        <v>190</v>
      </c>
      <c r="K47" s="82">
        <v>177</v>
      </c>
      <c r="L47" s="82">
        <f t="shared" si="10"/>
        <v>382</v>
      </c>
      <c r="M47" s="82">
        <v>200</v>
      </c>
      <c r="N47" s="82">
        <v>182</v>
      </c>
      <c r="O47" s="82">
        <f t="shared" si="11"/>
        <v>393</v>
      </c>
      <c r="P47" s="82">
        <v>186</v>
      </c>
      <c r="Q47" s="82">
        <v>207</v>
      </c>
      <c r="R47" s="82">
        <v>75</v>
      </c>
      <c r="S47" s="82">
        <v>8</v>
      </c>
    </row>
    <row r="48" spans="2:19" s="1140" customFormat="1" ht="12" customHeight="1">
      <c r="B48" s="1141" t="s">
        <v>774</v>
      </c>
      <c r="C48" s="82">
        <v>5</v>
      </c>
      <c r="D48" s="82">
        <v>0</v>
      </c>
      <c r="E48" s="270">
        <v>31</v>
      </c>
      <c r="F48" s="82">
        <f t="shared" si="6"/>
        <v>866</v>
      </c>
      <c r="G48" s="82">
        <f t="shared" si="12"/>
        <v>444</v>
      </c>
      <c r="H48" s="82">
        <f t="shared" si="13"/>
        <v>422</v>
      </c>
      <c r="I48" s="82">
        <f t="shared" si="9"/>
        <v>314</v>
      </c>
      <c r="J48" s="82">
        <v>154</v>
      </c>
      <c r="K48" s="82">
        <v>160</v>
      </c>
      <c r="L48" s="82">
        <f t="shared" si="10"/>
        <v>271</v>
      </c>
      <c r="M48" s="82">
        <v>137</v>
      </c>
      <c r="N48" s="82">
        <v>134</v>
      </c>
      <c r="O48" s="82">
        <f t="shared" si="11"/>
        <v>281</v>
      </c>
      <c r="P48" s="82">
        <v>153</v>
      </c>
      <c r="Q48" s="82">
        <v>128</v>
      </c>
      <c r="R48" s="82">
        <v>71</v>
      </c>
      <c r="S48" s="82">
        <v>14</v>
      </c>
    </row>
    <row r="49" spans="2:19" s="1140" customFormat="1" ht="12" customHeight="1">
      <c r="B49" s="1141" t="s">
        <v>775</v>
      </c>
      <c r="C49" s="82">
        <v>6</v>
      </c>
      <c r="D49" s="82">
        <v>0</v>
      </c>
      <c r="E49" s="270">
        <v>22</v>
      </c>
      <c r="F49" s="82">
        <f t="shared" si="6"/>
        <v>383</v>
      </c>
      <c r="G49" s="82">
        <f t="shared" si="12"/>
        <v>177</v>
      </c>
      <c r="H49" s="82">
        <f t="shared" si="13"/>
        <v>206</v>
      </c>
      <c r="I49" s="82">
        <f t="shared" si="9"/>
        <v>128</v>
      </c>
      <c r="J49" s="82">
        <v>68</v>
      </c>
      <c r="K49" s="82">
        <v>60</v>
      </c>
      <c r="L49" s="82">
        <f t="shared" si="10"/>
        <v>123</v>
      </c>
      <c r="M49" s="82">
        <v>61</v>
      </c>
      <c r="N49" s="82">
        <v>62</v>
      </c>
      <c r="O49" s="82">
        <f t="shared" si="11"/>
        <v>132</v>
      </c>
      <c r="P49" s="82">
        <v>48</v>
      </c>
      <c r="Q49" s="82">
        <v>84</v>
      </c>
      <c r="R49" s="82">
        <v>57</v>
      </c>
      <c r="S49" s="82">
        <v>4</v>
      </c>
    </row>
    <row r="50" spans="2:19" s="1140" customFormat="1" ht="12" customHeight="1">
      <c r="B50" s="1141" t="s">
        <v>776</v>
      </c>
      <c r="C50" s="82">
        <v>2</v>
      </c>
      <c r="D50" s="82">
        <v>0</v>
      </c>
      <c r="E50" s="270">
        <v>23</v>
      </c>
      <c r="F50" s="82">
        <f t="shared" si="6"/>
        <v>705</v>
      </c>
      <c r="G50" s="82">
        <f t="shared" si="12"/>
        <v>353</v>
      </c>
      <c r="H50" s="82">
        <f t="shared" si="13"/>
        <v>352</v>
      </c>
      <c r="I50" s="82">
        <f t="shared" si="9"/>
        <v>246</v>
      </c>
      <c r="J50" s="82">
        <v>131</v>
      </c>
      <c r="K50" s="82">
        <v>115</v>
      </c>
      <c r="L50" s="82">
        <f t="shared" si="10"/>
        <v>227</v>
      </c>
      <c r="M50" s="82">
        <v>109</v>
      </c>
      <c r="N50" s="82">
        <v>118</v>
      </c>
      <c r="O50" s="82">
        <f t="shared" si="11"/>
        <v>232</v>
      </c>
      <c r="P50" s="82">
        <v>113</v>
      </c>
      <c r="Q50" s="82">
        <v>119</v>
      </c>
      <c r="R50" s="82">
        <v>44</v>
      </c>
      <c r="S50" s="82">
        <v>6</v>
      </c>
    </row>
    <row r="51" spans="2:19" s="1140" customFormat="1" ht="12" customHeight="1">
      <c r="B51" s="1141" t="s">
        <v>777</v>
      </c>
      <c r="C51" s="82">
        <v>2</v>
      </c>
      <c r="D51" s="82">
        <v>0</v>
      </c>
      <c r="E51" s="270">
        <v>14</v>
      </c>
      <c r="F51" s="82">
        <f t="shared" si="6"/>
        <v>426</v>
      </c>
      <c r="G51" s="82">
        <f t="shared" si="12"/>
        <v>210</v>
      </c>
      <c r="H51" s="82">
        <f t="shared" si="13"/>
        <v>216</v>
      </c>
      <c r="I51" s="82">
        <f t="shared" si="9"/>
        <v>123</v>
      </c>
      <c r="J51" s="82">
        <v>52</v>
      </c>
      <c r="K51" s="82">
        <v>71</v>
      </c>
      <c r="L51" s="82">
        <f t="shared" si="10"/>
        <v>160</v>
      </c>
      <c r="M51" s="82">
        <v>87</v>
      </c>
      <c r="N51" s="82">
        <v>73</v>
      </c>
      <c r="O51" s="82">
        <f t="shared" si="11"/>
        <v>143</v>
      </c>
      <c r="P51" s="82">
        <v>71</v>
      </c>
      <c r="Q51" s="82">
        <v>72</v>
      </c>
      <c r="R51" s="82">
        <v>30</v>
      </c>
      <c r="S51" s="82">
        <v>4</v>
      </c>
    </row>
    <row r="52" spans="2:19" s="1140" customFormat="1" ht="12" customHeight="1">
      <c r="B52" s="1141" t="s">
        <v>795</v>
      </c>
      <c r="C52" s="82">
        <v>1</v>
      </c>
      <c r="D52" s="82">
        <v>0</v>
      </c>
      <c r="E52" s="270">
        <v>9</v>
      </c>
      <c r="F52" s="82">
        <f t="shared" si="6"/>
        <v>287</v>
      </c>
      <c r="G52" s="82">
        <f t="shared" si="12"/>
        <v>143</v>
      </c>
      <c r="H52" s="82">
        <f t="shared" si="13"/>
        <v>144</v>
      </c>
      <c r="I52" s="82">
        <f t="shared" si="9"/>
        <v>88</v>
      </c>
      <c r="J52" s="82">
        <v>45</v>
      </c>
      <c r="K52" s="82">
        <v>43</v>
      </c>
      <c r="L52" s="82">
        <f t="shared" si="10"/>
        <v>95</v>
      </c>
      <c r="M52" s="82">
        <v>51</v>
      </c>
      <c r="N52" s="82">
        <v>44</v>
      </c>
      <c r="O52" s="82">
        <f t="shared" si="11"/>
        <v>104</v>
      </c>
      <c r="P52" s="82">
        <v>47</v>
      </c>
      <c r="Q52" s="82">
        <v>57</v>
      </c>
      <c r="R52" s="82">
        <v>17</v>
      </c>
      <c r="S52" s="82">
        <v>2</v>
      </c>
    </row>
    <row r="53" spans="2:19" s="1140" customFormat="1" ht="12" customHeight="1">
      <c r="B53" s="1141" t="s">
        <v>778</v>
      </c>
      <c r="C53" s="82">
        <v>1</v>
      </c>
      <c r="D53" s="82">
        <v>0</v>
      </c>
      <c r="E53" s="270">
        <v>22</v>
      </c>
      <c r="F53" s="82">
        <f t="shared" si="6"/>
        <v>743</v>
      </c>
      <c r="G53" s="82">
        <f t="shared" si="12"/>
        <v>397</v>
      </c>
      <c r="H53" s="82">
        <f t="shared" si="13"/>
        <v>346</v>
      </c>
      <c r="I53" s="82">
        <f t="shared" si="9"/>
        <v>221</v>
      </c>
      <c r="J53" s="82">
        <v>116</v>
      </c>
      <c r="K53" s="82">
        <v>105</v>
      </c>
      <c r="L53" s="82">
        <f t="shared" si="10"/>
        <v>255</v>
      </c>
      <c r="M53" s="82">
        <v>141</v>
      </c>
      <c r="N53" s="82">
        <v>114</v>
      </c>
      <c r="O53" s="82">
        <f t="shared" si="11"/>
        <v>267</v>
      </c>
      <c r="P53" s="82">
        <v>140</v>
      </c>
      <c r="Q53" s="82">
        <v>127</v>
      </c>
      <c r="R53" s="82">
        <v>39</v>
      </c>
      <c r="S53" s="82">
        <v>6</v>
      </c>
    </row>
    <row r="54" spans="2:19" s="1140" customFormat="1" ht="12" customHeight="1">
      <c r="B54" s="1141" t="s">
        <v>779</v>
      </c>
      <c r="C54" s="82">
        <v>1</v>
      </c>
      <c r="D54" s="82">
        <v>0</v>
      </c>
      <c r="E54" s="270">
        <v>16</v>
      </c>
      <c r="F54" s="82">
        <f t="shared" si="6"/>
        <v>524</v>
      </c>
      <c r="G54" s="82">
        <f t="shared" si="12"/>
        <v>270</v>
      </c>
      <c r="H54" s="82">
        <f t="shared" si="13"/>
        <v>254</v>
      </c>
      <c r="I54" s="82">
        <f t="shared" si="9"/>
        <v>168</v>
      </c>
      <c r="J54" s="82">
        <v>87</v>
      </c>
      <c r="K54" s="82">
        <v>81</v>
      </c>
      <c r="L54" s="82">
        <f t="shared" si="10"/>
        <v>172</v>
      </c>
      <c r="M54" s="82">
        <v>85</v>
      </c>
      <c r="N54" s="82">
        <v>87</v>
      </c>
      <c r="O54" s="82">
        <f t="shared" si="11"/>
        <v>184</v>
      </c>
      <c r="P54" s="82">
        <v>98</v>
      </c>
      <c r="Q54" s="82">
        <v>86</v>
      </c>
      <c r="R54" s="82">
        <v>30</v>
      </c>
      <c r="S54" s="82">
        <v>5</v>
      </c>
    </row>
    <row r="55" spans="2:19" s="1140" customFormat="1" ht="12" customHeight="1">
      <c r="B55" s="1141" t="s">
        <v>780</v>
      </c>
      <c r="C55" s="82">
        <v>1</v>
      </c>
      <c r="D55" s="82">
        <v>0</v>
      </c>
      <c r="E55" s="270">
        <v>12</v>
      </c>
      <c r="F55" s="82">
        <f t="shared" si="6"/>
        <v>396</v>
      </c>
      <c r="G55" s="82">
        <f t="shared" si="12"/>
        <v>189</v>
      </c>
      <c r="H55" s="82">
        <f t="shared" si="13"/>
        <v>207</v>
      </c>
      <c r="I55" s="82">
        <f t="shared" si="9"/>
        <v>116</v>
      </c>
      <c r="J55" s="82">
        <v>56</v>
      </c>
      <c r="K55" s="82">
        <v>60</v>
      </c>
      <c r="L55" s="82">
        <f t="shared" si="10"/>
        <v>130</v>
      </c>
      <c r="M55" s="82">
        <v>65</v>
      </c>
      <c r="N55" s="82">
        <v>65</v>
      </c>
      <c r="O55" s="82">
        <f t="shared" si="11"/>
        <v>150</v>
      </c>
      <c r="P55" s="82">
        <v>68</v>
      </c>
      <c r="Q55" s="82">
        <v>82</v>
      </c>
      <c r="R55" s="82">
        <v>23</v>
      </c>
      <c r="S55" s="82">
        <v>9</v>
      </c>
    </row>
    <row r="56" spans="2:19" s="1140" customFormat="1" ht="12" customHeight="1">
      <c r="B56" s="1141" t="s">
        <v>781</v>
      </c>
      <c r="C56" s="82">
        <v>1</v>
      </c>
      <c r="D56" s="82">
        <v>0</v>
      </c>
      <c r="E56" s="270">
        <v>12</v>
      </c>
      <c r="F56" s="82">
        <f t="shared" si="6"/>
        <v>384</v>
      </c>
      <c r="G56" s="82">
        <f t="shared" si="12"/>
        <v>192</v>
      </c>
      <c r="H56" s="82">
        <f t="shared" si="13"/>
        <v>192</v>
      </c>
      <c r="I56" s="82">
        <f t="shared" si="9"/>
        <v>118</v>
      </c>
      <c r="J56" s="82">
        <v>60</v>
      </c>
      <c r="K56" s="82">
        <v>58</v>
      </c>
      <c r="L56" s="82">
        <f t="shared" si="10"/>
        <v>143</v>
      </c>
      <c r="M56" s="82">
        <v>64</v>
      </c>
      <c r="N56" s="82">
        <v>79</v>
      </c>
      <c r="O56" s="82">
        <f t="shared" si="11"/>
        <v>123</v>
      </c>
      <c r="P56" s="82">
        <v>68</v>
      </c>
      <c r="Q56" s="82">
        <v>55</v>
      </c>
      <c r="R56" s="82">
        <v>22</v>
      </c>
      <c r="S56" s="82">
        <v>3</v>
      </c>
    </row>
    <row r="57" spans="2:19" s="1140" customFormat="1" ht="12" customHeight="1">
      <c r="B57" s="1141" t="s">
        <v>782</v>
      </c>
      <c r="C57" s="82">
        <v>1</v>
      </c>
      <c r="D57" s="82">
        <v>0</v>
      </c>
      <c r="E57" s="270">
        <v>10</v>
      </c>
      <c r="F57" s="82">
        <f t="shared" si="6"/>
        <v>316</v>
      </c>
      <c r="G57" s="82">
        <f t="shared" si="12"/>
        <v>166</v>
      </c>
      <c r="H57" s="82">
        <f t="shared" si="13"/>
        <v>150</v>
      </c>
      <c r="I57" s="82">
        <f t="shared" si="9"/>
        <v>102</v>
      </c>
      <c r="J57" s="82">
        <v>60</v>
      </c>
      <c r="K57" s="82">
        <v>42</v>
      </c>
      <c r="L57" s="82">
        <f t="shared" si="10"/>
        <v>100</v>
      </c>
      <c r="M57" s="82">
        <v>47</v>
      </c>
      <c r="N57" s="82">
        <v>53</v>
      </c>
      <c r="O57" s="82">
        <f t="shared" si="11"/>
        <v>114</v>
      </c>
      <c r="P57" s="82">
        <v>59</v>
      </c>
      <c r="Q57" s="82">
        <v>55</v>
      </c>
      <c r="R57" s="82">
        <v>24</v>
      </c>
      <c r="S57" s="82">
        <v>6</v>
      </c>
    </row>
    <row r="58" spans="2:19" s="1140" customFormat="1" ht="12" customHeight="1">
      <c r="B58" s="1141" t="s">
        <v>783</v>
      </c>
      <c r="C58" s="82">
        <v>1</v>
      </c>
      <c r="D58" s="82">
        <v>0</v>
      </c>
      <c r="E58" s="270">
        <v>10</v>
      </c>
      <c r="F58" s="82">
        <f t="shared" si="6"/>
        <v>270</v>
      </c>
      <c r="G58" s="82">
        <f t="shared" si="12"/>
        <v>133</v>
      </c>
      <c r="H58" s="82">
        <f t="shared" si="13"/>
        <v>137</v>
      </c>
      <c r="I58" s="82">
        <f t="shared" si="9"/>
        <v>97</v>
      </c>
      <c r="J58" s="82">
        <v>47</v>
      </c>
      <c r="K58" s="82">
        <v>50</v>
      </c>
      <c r="L58" s="82">
        <f t="shared" si="10"/>
        <v>84</v>
      </c>
      <c r="M58" s="82">
        <v>42</v>
      </c>
      <c r="N58" s="82">
        <v>42</v>
      </c>
      <c r="O58" s="82">
        <f t="shared" si="11"/>
        <v>89</v>
      </c>
      <c r="P58" s="82">
        <v>44</v>
      </c>
      <c r="Q58" s="82">
        <v>45</v>
      </c>
      <c r="R58" s="82">
        <v>19</v>
      </c>
      <c r="S58" s="82">
        <v>5</v>
      </c>
    </row>
    <row r="59" spans="2:19" s="1140" customFormat="1" ht="12" customHeight="1">
      <c r="B59" s="1141" t="s">
        <v>784</v>
      </c>
      <c r="C59" s="82">
        <v>3</v>
      </c>
      <c r="D59" s="82">
        <v>0</v>
      </c>
      <c r="E59" s="270">
        <v>16</v>
      </c>
      <c r="F59" s="82">
        <f t="shared" si="6"/>
        <v>426</v>
      </c>
      <c r="G59" s="82">
        <f t="shared" si="12"/>
        <v>227</v>
      </c>
      <c r="H59" s="82">
        <f t="shared" si="13"/>
        <v>199</v>
      </c>
      <c r="I59" s="82">
        <f t="shared" si="9"/>
        <v>132</v>
      </c>
      <c r="J59" s="82">
        <v>62</v>
      </c>
      <c r="K59" s="82">
        <v>70</v>
      </c>
      <c r="L59" s="82">
        <f t="shared" si="10"/>
        <v>143</v>
      </c>
      <c r="M59" s="82">
        <v>77</v>
      </c>
      <c r="N59" s="82">
        <v>66</v>
      </c>
      <c r="O59" s="82">
        <f t="shared" si="11"/>
        <v>151</v>
      </c>
      <c r="P59" s="82">
        <v>88</v>
      </c>
      <c r="Q59" s="82">
        <v>63</v>
      </c>
      <c r="R59" s="82">
        <v>40</v>
      </c>
      <c r="S59" s="82">
        <v>7</v>
      </c>
    </row>
    <row r="60" spans="2:19" s="1140" customFormat="1" ht="12" customHeight="1">
      <c r="B60" s="1141" t="s">
        <v>785</v>
      </c>
      <c r="C60" s="82">
        <v>1</v>
      </c>
      <c r="D60" s="82">
        <v>0</v>
      </c>
      <c r="E60" s="270">
        <v>19</v>
      </c>
      <c r="F60" s="82">
        <f t="shared" si="6"/>
        <v>711</v>
      </c>
      <c r="G60" s="82">
        <f t="shared" si="12"/>
        <v>369</v>
      </c>
      <c r="H60" s="82">
        <f t="shared" si="13"/>
        <v>342</v>
      </c>
      <c r="I60" s="82">
        <f t="shared" si="9"/>
        <v>232</v>
      </c>
      <c r="J60" s="82">
        <v>121</v>
      </c>
      <c r="K60" s="82">
        <v>111</v>
      </c>
      <c r="L60" s="82">
        <f t="shared" si="10"/>
        <v>241</v>
      </c>
      <c r="M60" s="82">
        <v>130</v>
      </c>
      <c r="N60" s="82">
        <v>111</v>
      </c>
      <c r="O60" s="82">
        <f t="shared" si="11"/>
        <v>238</v>
      </c>
      <c r="P60" s="82">
        <v>118</v>
      </c>
      <c r="Q60" s="82">
        <v>120</v>
      </c>
      <c r="R60" s="82">
        <v>34</v>
      </c>
      <c r="S60" s="82">
        <v>14</v>
      </c>
    </row>
    <row r="61" spans="2:19" s="1140" customFormat="1" ht="12" customHeight="1">
      <c r="B61" s="1141" t="s">
        <v>786</v>
      </c>
      <c r="C61" s="82">
        <v>1</v>
      </c>
      <c r="D61" s="82">
        <v>0</v>
      </c>
      <c r="E61" s="270">
        <v>10</v>
      </c>
      <c r="F61" s="82">
        <f t="shared" si="6"/>
        <v>288</v>
      </c>
      <c r="G61" s="82">
        <f t="shared" si="12"/>
        <v>145</v>
      </c>
      <c r="H61" s="82">
        <f t="shared" si="13"/>
        <v>143</v>
      </c>
      <c r="I61" s="82">
        <f t="shared" si="9"/>
        <v>90</v>
      </c>
      <c r="J61" s="82">
        <v>36</v>
      </c>
      <c r="K61" s="82">
        <v>54</v>
      </c>
      <c r="L61" s="82">
        <f t="shared" si="10"/>
        <v>95</v>
      </c>
      <c r="M61" s="82">
        <v>56</v>
      </c>
      <c r="N61" s="82">
        <v>39</v>
      </c>
      <c r="O61" s="82">
        <f t="shared" si="11"/>
        <v>103</v>
      </c>
      <c r="P61" s="82">
        <v>53</v>
      </c>
      <c r="Q61" s="82">
        <v>50</v>
      </c>
      <c r="R61" s="82">
        <v>21</v>
      </c>
      <c r="S61" s="82">
        <v>7</v>
      </c>
    </row>
    <row r="62" spans="2:19" s="1140" customFormat="1" ht="12" customHeight="1">
      <c r="B62" s="1141" t="s">
        <v>787</v>
      </c>
      <c r="C62" s="82">
        <v>1</v>
      </c>
      <c r="D62" s="82">
        <v>0</v>
      </c>
      <c r="E62" s="270">
        <v>8</v>
      </c>
      <c r="F62" s="82">
        <f t="shared" si="6"/>
        <v>243</v>
      </c>
      <c r="G62" s="82">
        <f t="shared" si="12"/>
        <v>124</v>
      </c>
      <c r="H62" s="82">
        <f t="shared" si="13"/>
        <v>119</v>
      </c>
      <c r="I62" s="82">
        <f t="shared" si="9"/>
        <v>89</v>
      </c>
      <c r="J62" s="82">
        <v>46</v>
      </c>
      <c r="K62" s="82">
        <v>43</v>
      </c>
      <c r="L62" s="82">
        <f t="shared" si="10"/>
        <v>68</v>
      </c>
      <c r="M62" s="82">
        <v>35</v>
      </c>
      <c r="N62" s="82">
        <v>33</v>
      </c>
      <c r="O62" s="82">
        <f t="shared" si="11"/>
        <v>86</v>
      </c>
      <c r="P62" s="82">
        <v>43</v>
      </c>
      <c r="Q62" s="82">
        <v>43</v>
      </c>
      <c r="R62" s="82">
        <v>16</v>
      </c>
      <c r="S62" s="82">
        <v>4</v>
      </c>
    </row>
    <row r="63" spans="2:19" s="1140" customFormat="1" ht="12" customHeight="1" thickBot="1">
      <c r="B63" s="1145" t="s">
        <v>788</v>
      </c>
      <c r="C63" s="89">
        <v>1</v>
      </c>
      <c r="D63" s="89">
        <v>0</v>
      </c>
      <c r="E63" s="1130">
        <v>9</v>
      </c>
      <c r="F63" s="89">
        <f t="shared" si="6"/>
        <v>309</v>
      </c>
      <c r="G63" s="89">
        <f t="shared" si="12"/>
        <v>149</v>
      </c>
      <c r="H63" s="89">
        <f t="shared" si="13"/>
        <v>160</v>
      </c>
      <c r="I63" s="89">
        <f t="shared" si="9"/>
        <v>96</v>
      </c>
      <c r="J63" s="89">
        <v>49</v>
      </c>
      <c r="K63" s="89">
        <v>47</v>
      </c>
      <c r="L63" s="89">
        <f t="shared" si="10"/>
        <v>102</v>
      </c>
      <c r="M63" s="89">
        <v>47</v>
      </c>
      <c r="N63" s="89">
        <v>55</v>
      </c>
      <c r="O63" s="89">
        <f t="shared" si="11"/>
        <v>111</v>
      </c>
      <c r="P63" s="89">
        <v>53</v>
      </c>
      <c r="Q63" s="89">
        <v>58</v>
      </c>
      <c r="R63" s="89">
        <v>20</v>
      </c>
      <c r="S63" s="89">
        <v>3</v>
      </c>
    </row>
    <row r="64" ht="12" customHeight="1">
      <c r="B64" s="44" t="s">
        <v>1268</v>
      </c>
    </row>
    <row r="65" ht="12" customHeight="1">
      <c r="B65" s="41" t="s">
        <v>1269</v>
      </c>
    </row>
  </sheetData>
  <mergeCells count="10">
    <mergeCell ref="B4:B6"/>
    <mergeCell ref="C4:D4"/>
    <mergeCell ref="F5:H5"/>
    <mergeCell ref="I5:K5"/>
    <mergeCell ref="F4:Q4"/>
    <mergeCell ref="C5:C6"/>
    <mergeCell ref="D5:D6"/>
    <mergeCell ref="E4:E6"/>
    <mergeCell ref="O5:Q5"/>
    <mergeCell ref="L5:N5"/>
  </mergeCells>
  <printOptions/>
  <pageMargins left="0.3937007874015748" right="0.31496062992125984" top="0.5905511811023623" bottom="0.3937007874015748" header="0.2755905511811024" footer="0.1968503937007874"/>
  <pageSetup horizontalDpi="400" verticalDpi="400" orientation="portrait" paperSize="9" r:id="rId1"/>
</worksheet>
</file>

<file path=xl/worksheets/sheet41.xml><?xml version="1.0" encoding="utf-8"?>
<worksheet xmlns="http://schemas.openxmlformats.org/spreadsheetml/2006/main" xmlns:r="http://schemas.openxmlformats.org/officeDocument/2006/relationships">
  <sheetPr codeName="Sheet1"/>
  <dimension ref="B2:R22"/>
  <sheetViews>
    <sheetView workbookViewId="0" topLeftCell="A1">
      <selection activeCell="A1" sqref="A1"/>
    </sheetView>
  </sheetViews>
  <sheetFormatPr defaultColWidth="9.00390625" defaultRowHeight="13.5"/>
  <cols>
    <col min="1" max="1" width="1.875" style="41" customWidth="1"/>
    <col min="2" max="2" width="9.125" style="41" customWidth="1"/>
    <col min="3" max="4" width="6.75390625" style="41" customWidth="1"/>
    <col min="5" max="5" width="7.625" style="41" bestFit="1" customWidth="1"/>
    <col min="6" max="6" width="9.125" style="41" customWidth="1"/>
    <col min="7" max="7" width="8.125" style="41" bestFit="1" customWidth="1"/>
    <col min="8" max="8" width="7.25390625" style="41" bestFit="1" customWidth="1"/>
    <col min="9" max="9" width="7.625" style="41" bestFit="1" customWidth="1"/>
    <col min="10" max="10" width="9.125" style="41" customWidth="1"/>
    <col min="11" max="12" width="6.125" style="41" customWidth="1"/>
    <col min="13" max="13" width="7.625" style="41" bestFit="1" customWidth="1"/>
    <col min="14" max="14" width="9.125" style="41" customWidth="1"/>
    <col min="15" max="15" width="6.75390625" style="41" customWidth="1"/>
    <col min="16" max="16" width="6.875" style="41" customWidth="1"/>
    <col min="17" max="17" width="9.25390625" style="41" bestFit="1" customWidth="1"/>
    <col min="18" max="16384" width="9.00390625" style="41" customWidth="1"/>
  </cols>
  <sheetData>
    <row r="2" ht="14.25">
      <c r="B2" s="42" t="s">
        <v>1284</v>
      </c>
    </row>
    <row r="4" spans="2:17" ht="12.75" thickBot="1">
      <c r="B4" s="1067" t="s">
        <v>1276</v>
      </c>
      <c r="C4" s="1067"/>
      <c r="D4" s="1067"/>
      <c r="E4" s="1067"/>
      <c r="F4" s="1067"/>
      <c r="G4" s="1067"/>
      <c r="H4" s="1067"/>
      <c r="I4" s="1067"/>
      <c r="J4" s="1067"/>
      <c r="K4" s="1067"/>
      <c r="L4" s="1067"/>
      <c r="M4" s="1067"/>
      <c r="N4" s="1067"/>
      <c r="O4" s="1067"/>
      <c r="P4" s="1067"/>
      <c r="Q4" s="1068" t="s">
        <v>1277</v>
      </c>
    </row>
    <row r="5" spans="2:17" ht="17.25" customHeight="1" thickTop="1">
      <c r="B5" s="1058" t="s">
        <v>1271</v>
      </c>
      <c r="C5" s="1059"/>
      <c r="D5" s="1059"/>
      <c r="E5" s="1059"/>
      <c r="F5" s="1146" t="s">
        <v>1272</v>
      </c>
      <c r="G5" s="1147"/>
      <c r="H5" s="1147"/>
      <c r="I5" s="1148"/>
      <c r="J5" s="1146" t="s">
        <v>1273</v>
      </c>
      <c r="K5" s="1147"/>
      <c r="L5" s="1147"/>
      <c r="M5" s="1148"/>
      <c r="N5" s="1059" t="s">
        <v>1274</v>
      </c>
      <c r="O5" s="1059"/>
      <c r="P5" s="1059"/>
      <c r="Q5" s="1060"/>
    </row>
    <row r="6" spans="2:17" ht="17.25" customHeight="1">
      <c r="B6" s="382" t="s">
        <v>1275</v>
      </c>
      <c r="C6" s="99" t="s">
        <v>1278</v>
      </c>
      <c r="D6" s="99" t="s">
        <v>1279</v>
      </c>
      <c r="E6" s="99" t="s">
        <v>1280</v>
      </c>
      <c r="F6" s="99" t="s">
        <v>1275</v>
      </c>
      <c r="G6" s="99" t="s">
        <v>1278</v>
      </c>
      <c r="H6" s="99" t="s">
        <v>1281</v>
      </c>
      <c r="I6" s="99" t="s">
        <v>1280</v>
      </c>
      <c r="J6" s="99" t="s">
        <v>1275</v>
      </c>
      <c r="K6" s="99" t="s">
        <v>1278</v>
      </c>
      <c r="L6" s="99" t="s">
        <v>1281</v>
      </c>
      <c r="M6" s="99" t="s">
        <v>1280</v>
      </c>
      <c r="N6" s="99" t="s">
        <v>1275</v>
      </c>
      <c r="O6" s="99" t="s">
        <v>1278</v>
      </c>
      <c r="P6" s="99" t="s">
        <v>1281</v>
      </c>
      <c r="Q6" s="99" t="s">
        <v>1280</v>
      </c>
    </row>
    <row r="7" spans="2:18" s="157" customFormat="1" ht="17.25" customHeight="1">
      <c r="B7" s="73" t="s">
        <v>1282</v>
      </c>
      <c r="C7" s="60">
        <f>SUM(C8:C15)</f>
        <v>98010</v>
      </c>
      <c r="D7" s="158">
        <f>SUM(D8:D15)</f>
        <v>99702</v>
      </c>
      <c r="E7" s="161">
        <f aca="true" t="shared" si="0" ref="E7:E15">+C7/D7*100</f>
        <v>98.30294276945297</v>
      </c>
      <c r="F7" s="73" t="s">
        <v>1282</v>
      </c>
      <c r="G7" s="60">
        <f>SUM(G8:G21)</f>
        <v>176173</v>
      </c>
      <c r="H7" s="60">
        <v>171990</v>
      </c>
      <c r="I7" s="161">
        <f>+G7/H7*100</f>
        <v>102.43211814640385</v>
      </c>
      <c r="J7" s="73" t="s">
        <v>1282</v>
      </c>
      <c r="K7" s="158">
        <f>SUM(K8:K15)</f>
        <v>22188</v>
      </c>
      <c r="L7" s="60">
        <f>SUM(L8:L15)</f>
        <v>21589</v>
      </c>
      <c r="M7" s="161">
        <f aca="true" t="shared" si="1" ref="M7:M12">+K7/L7*100</f>
        <v>102.77456111908843</v>
      </c>
      <c r="N7" s="73" t="s">
        <v>1282</v>
      </c>
      <c r="O7" s="60">
        <f>SUM(O8:O21)</f>
        <v>104141</v>
      </c>
      <c r="P7" s="60">
        <v>115368</v>
      </c>
      <c r="Q7" s="1149">
        <f aca="true" t="shared" si="2" ref="Q7:Q15">+O7/P7*100</f>
        <v>90.26853200194161</v>
      </c>
      <c r="R7" s="1150"/>
    </row>
    <row r="8" spans="2:18" ht="17.25" customHeight="1">
      <c r="B8" s="627" t="s">
        <v>747</v>
      </c>
      <c r="C8" s="54">
        <v>41574</v>
      </c>
      <c r="D8" s="54">
        <v>40373</v>
      </c>
      <c r="E8" s="165">
        <f t="shared" si="0"/>
        <v>102.9747603596463</v>
      </c>
      <c r="F8" s="53" t="s">
        <v>746</v>
      </c>
      <c r="G8" s="54">
        <v>60468</v>
      </c>
      <c r="H8" s="54">
        <v>61875</v>
      </c>
      <c r="I8" s="165">
        <f>+G8/H8*100</f>
        <v>97.7260606060606</v>
      </c>
      <c r="J8" s="53" t="s">
        <v>750</v>
      </c>
      <c r="K8" s="54">
        <v>7137</v>
      </c>
      <c r="L8" s="54">
        <v>6975</v>
      </c>
      <c r="M8" s="165">
        <f t="shared" si="1"/>
        <v>102.32258064516128</v>
      </c>
      <c r="N8" s="53" t="s">
        <v>748</v>
      </c>
      <c r="O8" s="54">
        <v>29376</v>
      </c>
      <c r="P8" s="54">
        <v>34962</v>
      </c>
      <c r="Q8" s="1151">
        <f t="shared" si="2"/>
        <v>84.02265316629483</v>
      </c>
      <c r="R8" s="1152"/>
    </row>
    <row r="9" spans="2:17" ht="17.25" customHeight="1">
      <c r="B9" s="627" t="s">
        <v>754</v>
      </c>
      <c r="C9" s="54">
        <v>13321</v>
      </c>
      <c r="D9" s="54">
        <v>13340</v>
      </c>
      <c r="E9" s="165">
        <f t="shared" si="0"/>
        <v>99.8575712143928</v>
      </c>
      <c r="F9" s="53" t="s">
        <v>751</v>
      </c>
      <c r="G9" s="54">
        <v>7473</v>
      </c>
      <c r="H9" s="54">
        <v>6793</v>
      </c>
      <c r="I9" s="165">
        <f>+G9/H9*100</f>
        <v>110.01030472545268</v>
      </c>
      <c r="J9" s="53" t="s">
        <v>768</v>
      </c>
      <c r="K9" s="54">
        <v>2697</v>
      </c>
      <c r="L9" s="54">
        <v>2070</v>
      </c>
      <c r="M9" s="165">
        <f t="shared" si="1"/>
        <v>130.28985507246378</v>
      </c>
      <c r="N9" s="53" t="s">
        <v>749</v>
      </c>
      <c r="O9" s="54">
        <v>10348</v>
      </c>
      <c r="P9" s="54">
        <v>9517</v>
      </c>
      <c r="Q9" s="1153">
        <f t="shared" si="2"/>
        <v>108.73174319638541</v>
      </c>
    </row>
    <row r="10" spans="2:17" ht="17.25" customHeight="1">
      <c r="B10" s="627" t="s">
        <v>758</v>
      </c>
      <c r="C10" s="54">
        <v>16194</v>
      </c>
      <c r="D10" s="54">
        <v>17827</v>
      </c>
      <c r="E10" s="165">
        <f t="shared" si="0"/>
        <v>90.83973747686093</v>
      </c>
      <c r="F10" s="53" t="s">
        <v>752</v>
      </c>
      <c r="G10" s="54">
        <v>31835</v>
      </c>
      <c r="H10" s="54">
        <v>34004</v>
      </c>
      <c r="I10" s="165">
        <v>106.1</v>
      </c>
      <c r="J10" s="53" t="s">
        <v>770</v>
      </c>
      <c r="K10" s="54">
        <v>1821</v>
      </c>
      <c r="L10" s="54">
        <v>1872</v>
      </c>
      <c r="M10" s="165">
        <f t="shared" si="1"/>
        <v>97.27564102564102</v>
      </c>
      <c r="N10" s="53" t="s">
        <v>783</v>
      </c>
      <c r="O10" s="54">
        <v>8000</v>
      </c>
      <c r="P10" s="54">
        <v>9049</v>
      </c>
      <c r="Q10" s="1153">
        <f t="shared" si="2"/>
        <v>88.40755884628135</v>
      </c>
    </row>
    <row r="11" spans="2:17" ht="17.25" customHeight="1">
      <c r="B11" s="627" t="s">
        <v>773</v>
      </c>
      <c r="C11" s="54">
        <v>13306</v>
      </c>
      <c r="D11" s="54">
        <v>16040</v>
      </c>
      <c r="E11" s="165">
        <f t="shared" si="0"/>
        <v>82.95511221945138</v>
      </c>
      <c r="F11" s="53" t="s">
        <v>753</v>
      </c>
      <c r="G11" s="54">
        <v>7751</v>
      </c>
      <c r="H11" s="54">
        <v>7842</v>
      </c>
      <c r="I11" s="165">
        <f aca="true" t="shared" si="3" ref="I11:I21">+G11/H11*100</f>
        <v>98.83958173935221</v>
      </c>
      <c r="J11" s="53" t="s">
        <v>772</v>
      </c>
      <c r="K11" s="54">
        <v>3576</v>
      </c>
      <c r="L11" s="54">
        <v>3677</v>
      </c>
      <c r="M11" s="165">
        <f t="shared" si="1"/>
        <v>97.25319553984227</v>
      </c>
      <c r="N11" s="53" t="s">
        <v>781</v>
      </c>
      <c r="O11" s="54">
        <v>2500</v>
      </c>
      <c r="P11" s="54">
        <v>2384</v>
      </c>
      <c r="Q11" s="1153">
        <f t="shared" si="2"/>
        <v>104.86577181208054</v>
      </c>
    </row>
    <row r="12" spans="2:17" ht="17.25" customHeight="1">
      <c r="B12" s="627" t="s">
        <v>774</v>
      </c>
      <c r="C12" s="54">
        <v>3585</v>
      </c>
      <c r="D12" s="54">
        <v>3371</v>
      </c>
      <c r="E12" s="165">
        <f t="shared" si="0"/>
        <v>106.34826460990806</v>
      </c>
      <c r="F12" s="53" t="s">
        <v>755</v>
      </c>
      <c r="G12" s="54">
        <v>22866</v>
      </c>
      <c r="H12" s="54">
        <v>20759</v>
      </c>
      <c r="I12" s="165">
        <f t="shared" si="3"/>
        <v>110.14981453827255</v>
      </c>
      <c r="J12" s="53" t="s">
        <v>771</v>
      </c>
      <c r="K12" s="54">
        <v>557</v>
      </c>
      <c r="L12" s="54">
        <v>585</v>
      </c>
      <c r="M12" s="165">
        <f t="shared" si="1"/>
        <v>95.2136752136752</v>
      </c>
      <c r="N12" s="53" t="s">
        <v>780</v>
      </c>
      <c r="O12" s="54">
        <v>15022</v>
      </c>
      <c r="P12" s="54">
        <v>18570</v>
      </c>
      <c r="Q12" s="1153">
        <f t="shared" si="2"/>
        <v>80.89391491653204</v>
      </c>
    </row>
    <row r="13" spans="2:17" ht="17.25" customHeight="1">
      <c r="B13" s="627" t="s">
        <v>776</v>
      </c>
      <c r="C13" s="54">
        <v>3832</v>
      </c>
      <c r="D13" s="54">
        <v>3694</v>
      </c>
      <c r="E13" s="165">
        <f t="shared" si="0"/>
        <v>103.73578776394152</v>
      </c>
      <c r="F13" s="53" t="s">
        <v>756</v>
      </c>
      <c r="G13" s="54">
        <v>12785</v>
      </c>
      <c r="H13" s="54">
        <v>10613</v>
      </c>
      <c r="I13" s="165">
        <f t="shared" si="3"/>
        <v>120.46546688024122</v>
      </c>
      <c r="J13" s="53" t="s">
        <v>769</v>
      </c>
      <c r="K13" s="54">
        <v>616</v>
      </c>
      <c r="L13" s="54">
        <v>5</v>
      </c>
      <c r="M13" s="165">
        <v>1230</v>
      </c>
      <c r="N13" s="53" t="s">
        <v>782</v>
      </c>
      <c r="O13" s="54">
        <v>3212</v>
      </c>
      <c r="P13" s="54">
        <v>2976</v>
      </c>
      <c r="Q13" s="1153">
        <f t="shared" si="2"/>
        <v>107.93010752688173</v>
      </c>
    </row>
    <row r="14" spans="2:17" ht="17.25" customHeight="1">
      <c r="B14" s="627" t="s">
        <v>777</v>
      </c>
      <c r="C14" s="54">
        <v>2443</v>
      </c>
      <c r="D14" s="54">
        <v>1009</v>
      </c>
      <c r="E14" s="165">
        <f t="shared" si="0"/>
        <v>242.1209117938553</v>
      </c>
      <c r="F14" s="53" t="s">
        <v>757</v>
      </c>
      <c r="G14" s="54">
        <v>7114</v>
      </c>
      <c r="H14" s="54">
        <v>6328</v>
      </c>
      <c r="I14" s="165">
        <f t="shared" si="3"/>
        <v>112.42098609355247</v>
      </c>
      <c r="J14" s="53" t="s">
        <v>766</v>
      </c>
      <c r="K14" s="54">
        <v>850</v>
      </c>
      <c r="L14" s="54">
        <v>969</v>
      </c>
      <c r="M14" s="165">
        <f>+K14/L14*100</f>
        <v>87.71929824561403</v>
      </c>
      <c r="N14" s="53" t="s">
        <v>779</v>
      </c>
      <c r="O14" s="54">
        <v>139</v>
      </c>
      <c r="P14" s="54">
        <v>153</v>
      </c>
      <c r="Q14" s="1153">
        <f t="shared" si="2"/>
        <v>90.84967320261438</v>
      </c>
    </row>
    <row r="15" spans="2:17" ht="17.25" customHeight="1">
      <c r="B15" s="627" t="s">
        <v>775</v>
      </c>
      <c r="C15" s="54">
        <v>3755</v>
      </c>
      <c r="D15" s="54">
        <v>4048</v>
      </c>
      <c r="E15" s="165">
        <f t="shared" si="0"/>
        <v>92.76185770750988</v>
      </c>
      <c r="F15" s="53" t="s">
        <v>760</v>
      </c>
      <c r="G15" s="54">
        <v>3956</v>
      </c>
      <c r="H15" s="54">
        <v>3939</v>
      </c>
      <c r="I15" s="165">
        <f t="shared" si="3"/>
        <v>100.43158161970042</v>
      </c>
      <c r="J15" s="53" t="s">
        <v>767</v>
      </c>
      <c r="K15" s="54">
        <v>4934</v>
      </c>
      <c r="L15" s="54">
        <v>5436</v>
      </c>
      <c r="M15" s="165">
        <f>+K15/L15*100</f>
        <v>90.76526857983812</v>
      </c>
      <c r="N15" s="53" t="s">
        <v>795</v>
      </c>
      <c r="O15" s="54">
        <v>1106</v>
      </c>
      <c r="P15" s="54">
        <v>1055</v>
      </c>
      <c r="Q15" s="1153">
        <f t="shared" si="2"/>
        <v>104.83412322274881</v>
      </c>
    </row>
    <row r="16" spans="2:17" ht="17.25" customHeight="1">
      <c r="B16" s="585"/>
      <c r="C16" s="54"/>
      <c r="D16" s="54"/>
      <c r="E16" s="54"/>
      <c r="F16" s="53" t="s">
        <v>759</v>
      </c>
      <c r="G16" s="54">
        <v>1222</v>
      </c>
      <c r="H16" s="54">
        <v>1391</v>
      </c>
      <c r="I16" s="165">
        <f t="shared" si="3"/>
        <v>87.85046728971963</v>
      </c>
      <c r="J16" s="54"/>
      <c r="K16" s="54"/>
      <c r="L16" s="54"/>
      <c r="M16" s="54"/>
      <c r="N16" s="53" t="s">
        <v>778</v>
      </c>
      <c r="O16" s="61" t="s">
        <v>1456</v>
      </c>
      <c r="P16" s="250">
        <v>0</v>
      </c>
      <c r="Q16" s="1154" t="s">
        <v>1456</v>
      </c>
    </row>
    <row r="17" spans="2:17" ht="17.25" customHeight="1">
      <c r="B17" s="585"/>
      <c r="C17" s="54"/>
      <c r="D17" s="54"/>
      <c r="E17" s="54"/>
      <c r="F17" s="53" t="s">
        <v>764</v>
      </c>
      <c r="G17" s="54">
        <v>5911</v>
      </c>
      <c r="H17" s="54">
        <v>4408</v>
      </c>
      <c r="I17" s="165">
        <f t="shared" si="3"/>
        <v>134.0970961887477</v>
      </c>
      <c r="J17" s="54"/>
      <c r="K17" s="54"/>
      <c r="L17" s="54"/>
      <c r="M17" s="54"/>
      <c r="N17" s="53" t="s">
        <v>784</v>
      </c>
      <c r="O17" s="54">
        <v>12212</v>
      </c>
      <c r="P17" s="54">
        <v>12248</v>
      </c>
      <c r="Q17" s="1153">
        <f>+O17/P17*100</f>
        <v>99.70607446113651</v>
      </c>
    </row>
    <row r="18" spans="2:17" ht="17.25" customHeight="1">
      <c r="B18" s="585"/>
      <c r="C18" s="54"/>
      <c r="D18" s="54"/>
      <c r="E18" s="54"/>
      <c r="F18" s="53" t="s">
        <v>763</v>
      </c>
      <c r="G18" s="54">
        <v>3411</v>
      </c>
      <c r="H18" s="54">
        <v>3492</v>
      </c>
      <c r="I18" s="165">
        <f t="shared" si="3"/>
        <v>97.68041237113401</v>
      </c>
      <c r="J18" s="54"/>
      <c r="K18" s="54"/>
      <c r="L18" s="54"/>
      <c r="M18" s="54"/>
      <c r="N18" s="53" t="s">
        <v>787</v>
      </c>
      <c r="O18" s="54">
        <v>1417</v>
      </c>
      <c r="P18" s="54">
        <v>1520</v>
      </c>
      <c r="Q18" s="1153">
        <f>+O18/P18*100</f>
        <v>93.22368421052632</v>
      </c>
    </row>
    <row r="19" spans="2:17" ht="17.25" customHeight="1">
      <c r="B19" s="585"/>
      <c r="C19" s="54"/>
      <c r="D19" s="54"/>
      <c r="E19" s="54"/>
      <c r="F19" s="53" t="s">
        <v>762</v>
      </c>
      <c r="G19" s="54">
        <v>5400</v>
      </c>
      <c r="H19" s="54">
        <v>4734</v>
      </c>
      <c r="I19" s="165">
        <f t="shared" si="3"/>
        <v>114.06844106463878</v>
      </c>
      <c r="J19" s="54"/>
      <c r="K19" s="54"/>
      <c r="L19" s="54"/>
      <c r="M19" s="54"/>
      <c r="N19" s="53" t="s">
        <v>788</v>
      </c>
      <c r="O19" s="54">
        <v>301</v>
      </c>
      <c r="P19" s="54">
        <v>584</v>
      </c>
      <c r="Q19" s="1153">
        <f>+O19/P19*100</f>
        <v>51.54109589041096</v>
      </c>
    </row>
    <row r="20" spans="2:17" ht="17.25" customHeight="1">
      <c r="B20" s="585"/>
      <c r="C20" s="54"/>
      <c r="D20" s="54"/>
      <c r="E20" s="54"/>
      <c r="F20" s="53" t="s">
        <v>761</v>
      </c>
      <c r="G20" s="54">
        <v>4331</v>
      </c>
      <c r="H20" s="54">
        <v>4284</v>
      </c>
      <c r="I20" s="165">
        <f t="shared" si="3"/>
        <v>101.09710550887021</v>
      </c>
      <c r="J20" s="54"/>
      <c r="K20" s="54"/>
      <c r="L20" s="54"/>
      <c r="M20" s="54"/>
      <c r="N20" s="53" t="s">
        <v>786</v>
      </c>
      <c r="O20" s="54">
        <v>1187</v>
      </c>
      <c r="P20" s="54">
        <v>1007</v>
      </c>
      <c r="Q20" s="1153">
        <f>+O20/P20*100</f>
        <v>117.87487586891758</v>
      </c>
    </row>
    <row r="21" spans="2:17" ht="17.25" customHeight="1">
      <c r="B21" s="1155"/>
      <c r="C21" s="62"/>
      <c r="D21" s="62"/>
      <c r="E21" s="62"/>
      <c r="F21" s="156" t="s">
        <v>765</v>
      </c>
      <c r="G21" s="62">
        <v>1650</v>
      </c>
      <c r="H21" s="62">
        <v>1528</v>
      </c>
      <c r="I21" s="1156">
        <f t="shared" si="3"/>
        <v>107.98429319371728</v>
      </c>
      <c r="J21" s="62"/>
      <c r="K21" s="62"/>
      <c r="L21" s="62"/>
      <c r="M21" s="62"/>
      <c r="N21" s="156" t="s">
        <v>785</v>
      </c>
      <c r="O21" s="62">
        <v>19321</v>
      </c>
      <c r="P21" s="62">
        <v>21343</v>
      </c>
      <c r="Q21" s="1157">
        <f>+O21/P21*100</f>
        <v>90.52616783020194</v>
      </c>
    </row>
    <row r="22" ht="12">
      <c r="B22" s="41" t="s">
        <v>1283</v>
      </c>
    </row>
  </sheetData>
  <printOptions/>
  <pageMargins left="0.42" right="0.18" top="0.5905511811023623" bottom="0.3937007874015748" header="0.29" footer="0.1968503937007874"/>
  <pageSetup horizontalDpi="300" verticalDpi="300" orientation="portrait" paperSize="9" r:id="rId1"/>
</worksheet>
</file>

<file path=xl/worksheets/sheet42.xml><?xml version="1.0" encoding="utf-8"?>
<worksheet xmlns="http://schemas.openxmlformats.org/spreadsheetml/2006/main" xmlns:r="http://schemas.openxmlformats.org/officeDocument/2006/relationships">
  <dimension ref="B2:T49"/>
  <sheetViews>
    <sheetView workbookViewId="0" topLeftCell="A1">
      <selection activeCell="A1" sqref="A1"/>
    </sheetView>
  </sheetViews>
  <sheetFormatPr defaultColWidth="9.00390625" defaultRowHeight="13.5"/>
  <cols>
    <col min="1" max="1" width="2.625" style="44" customWidth="1"/>
    <col min="2" max="2" width="11.125" style="44" customWidth="1"/>
    <col min="3" max="9" width="5.625" style="44" customWidth="1"/>
    <col min="10" max="11" width="6.625" style="44" customWidth="1"/>
    <col min="12" max="13" width="9.00390625" style="44" bestFit="1" customWidth="1"/>
    <col min="14" max="14" width="5.50390625" style="44" bestFit="1" customWidth="1"/>
    <col min="15" max="15" width="6.375" style="44" bestFit="1" customWidth="1"/>
    <col min="16" max="16" width="8.25390625" style="44" customWidth="1"/>
    <col min="17" max="18" width="6.375" style="44" bestFit="1" customWidth="1"/>
    <col min="19" max="16384" width="6.625" style="44" customWidth="1"/>
  </cols>
  <sheetData>
    <row r="1" ht="12" customHeight="1"/>
    <row r="2" ht="14.25">
      <c r="B2" s="42" t="s">
        <v>1341</v>
      </c>
    </row>
    <row r="3" spans="3:16" ht="12" customHeight="1">
      <c r="C3" s="42"/>
      <c r="D3" s="42"/>
      <c r="E3" s="42"/>
      <c r="F3" s="42"/>
      <c r="G3" s="42"/>
      <c r="H3" s="42"/>
      <c r="I3" s="1158"/>
      <c r="O3" s="1606" t="s">
        <v>1285</v>
      </c>
      <c r="P3" s="44" t="s">
        <v>1312</v>
      </c>
    </row>
    <row r="4" spans="2:19" ht="15.75" customHeight="1" thickBot="1">
      <c r="B4" s="41" t="s">
        <v>1313</v>
      </c>
      <c r="L4" s="429"/>
      <c r="N4" s="1158"/>
      <c r="O4" s="1607"/>
      <c r="P4" s="1158" t="s">
        <v>1286</v>
      </c>
      <c r="Q4" s="1158"/>
      <c r="R4" s="1158"/>
      <c r="S4" s="408"/>
    </row>
    <row r="5" spans="2:20" s="41" customFormat="1" ht="15.75" customHeight="1" thickTop="1">
      <c r="B5" s="1608" t="s">
        <v>1314</v>
      </c>
      <c r="C5" s="1585" t="s">
        <v>1315</v>
      </c>
      <c r="D5" s="1612"/>
      <c r="E5" s="1612"/>
      <c r="F5" s="1612"/>
      <c r="G5" s="1612"/>
      <c r="H5" s="1612"/>
      <c r="I5" s="1613"/>
      <c r="J5" s="1485" t="s">
        <v>1316</v>
      </c>
      <c r="K5" s="1487"/>
      <c r="L5" s="1603" t="s">
        <v>1287</v>
      </c>
      <c r="M5" s="1604"/>
      <c r="N5" s="1604"/>
      <c r="O5" s="1604"/>
      <c r="P5" s="1604"/>
      <c r="Q5" s="1604"/>
      <c r="R5" s="1605"/>
      <c r="S5" s="1063"/>
      <c r="T5" s="416"/>
    </row>
    <row r="6" spans="2:19" s="41" customFormat="1" ht="15.75" customHeight="1">
      <c r="B6" s="1609"/>
      <c r="C6" s="1063"/>
      <c r="D6" s="414"/>
      <c r="E6" s="414"/>
      <c r="F6" s="414"/>
      <c r="G6" s="414"/>
      <c r="H6" s="414"/>
      <c r="I6" s="414"/>
      <c r="J6" s="53" t="s">
        <v>1288</v>
      </c>
      <c r="K6" s="1159"/>
      <c r="L6" s="1063"/>
      <c r="M6" s="414"/>
      <c r="N6" s="409"/>
      <c r="O6" s="409"/>
      <c r="P6" s="409" t="s">
        <v>1289</v>
      </c>
      <c r="Q6" s="409"/>
      <c r="R6" s="58"/>
      <c r="S6" s="416"/>
    </row>
    <row r="7" spans="2:19" s="41" customFormat="1" ht="15.75" customHeight="1">
      <c r="B7" s="1610"/>
      <c r="C7" s="1160" t="s">
        <v>721</v>
      </c>
      <c r="D7" s="156" t="s">
        <v>1288</v>
      </c>
      <c r="E7" s="156" t="s">
        <v>1290</v>
      </c>
      <c r="F7" s="156" t="s">
        <v>1291</v>
      </c>
      <c r="G7" s="156" t="s">
        <v>1292</v>
      </c>
      <c r="H7" s="156" t="s">
        <v>1293</v>
      </c>
      <c r="I7" s="156" t="s">
        <v>1029</v>
      </c>
      <c r="J7" s="156" t="s">
        <v>1294</v>
      </c>
      <c r="K7" s="156" t="s">
        <v>1290</v>
      </c>
      <c r="L7" s="1160" t="s">
        <v>822</v>
      </c>
      <c r="M7" s="156" t="s">
        <v>1288</v>
      </c>
      <c r="N7" s="156" t="s">
        <v>1317</v>
      </c>
      <c r="O7" s="156" t="s">
        <v>1318</v>
      </c>
      <c r="P7" s="156" t="s">
        <v>1293</v>
      </c>
      <c r="Q7" s="156" t="s">
        <v>1029</v>
      </c>
      <c r="R7" s="64" t="s">
        <v>1295</v>
      </c>
      <c r="S7" s="416"/>
    </row>
    <row r="8" spans="2:19" s="41" customFormat="1" ht="15.75" customHeight="1">
      <c r="B8" s="53"/>
      <c r="C8" s="46"/>
      <c r="D8" s="54"/>
      <c r="E8" s="54"/>
      <c r="F8" s="54"/>
      <c r="G8" s="54"/>
      <c r="H8" s="54"/>
      <c r="I8" s="54"/>
      <c r="J8" s="54"/>
      <c r="K8" s="54"/>
      <c r="L8" s="46"/>
      <c r="M8" s="54"/>
      <c r="N8" s="54"/>
      <c r="O8" s="54"/>
      <c r="P8" s="61"/>
      <c r="Q8" s="61"/>
      <c r="R8" s="766"/>
      <c r="S8" s="46"/>
    </row>
    <row r="9" spans="2:19" s="41" customFormat="1" ht="16.5" customHeight="1">
      <c r="B9" s="151" t="s">
        <v>1319</v>
      </c>
      <c r="C9" s="46">
        <f>SUM(D9:I9)</f>
        <v>556</v>
      </c>
      <c r="D9" s="54">
        <v>347</v>
      </c>
      <c r="E9" s="54">
        <v>58</v>
      </c>
      <c r="F9" s="54">
        <v>39</v>
      </c>
      <c r="G9" s="61">
        <v>1</v>
      </c>
      <c r="H9" s="61" t="s">
        <v>1320</v>
      </c>
      <c r="I9" s="54">
        <v>111</v>
      </c>
      <c r="J9" s="54">
        <v>27967</v>
      </c>
      <c r="K9" s="54">
        <v>1636</v>
      </c>
      <c r="L9" s="46">
        <f>SUM(M9:R9)</f>
        <v>2026718</v>
      </c>
      <c r="M9" s="54">
        <v>1986221</v>
      </c>
      <c r="N9" s="54">
        <v>4568</v>
      </c>
      <c r="O9" s="54">
        <v>23037</v>
      </c>
      <c r="P9" s="61">
        <v>1019</v>
      </c>
      <c r="Q9" s="54">
        <v>11873</v>
      </c>
      <c r="R9" s="766" t="s">
        <v>1320</v>
      </c>
      <c r="S9" s="46"/>
    </row>
    <row r="10" spans="2:19" s="41" customFormat="1" ht="16.5" customHeight="1">
      <c r="B10" s="53"/>
      <c r="C10" s="46"/>
      <c r="D10" s="54"/>
      <c r="E10" s="54"/>
      <c r="F10" s="54"/>
      <c r="G10" s="54"/>
      <c r="H10" s="54"/>
      <c r="I10" s="54"/>
      <c r="J10" s="54"/>
      <c r="K10" s="54"/>
      <c r="L10" s="46"/>
      <c r="M10" s="54"/>
      <c r="N10" s="54"/>
      <c r="O10" s="54"/>
      <c r="P10" s="54"/>
      <c r="Q10" s="54"/>
      <c r="R10" s="59"/>
      <c r="S10" s="46"/>
    </row>
    <row r="11" spans="2:19" s="157" customFormat="1" ht="16.5" customHeight="1">
      <c r="B11" s="1161" t="s">
        <v>1321</v>
      </c>
      <c r="C11" s="629">
        <f>SUM(D11:I11)</f>
        <v>465</v>
      </c>
      <c r="D11" s="60">
        <f aca="true" t="shared" si="0" ref="D11:K11">SUM(D13:D25)</f>
        <v>339</v>
      </c>
      <c r="E11" s="60">
        <f t="shared" si="0"/>
        <v>22</v>
      </c>
      <c r="F11" s="60">
        <f t="shared" si="0"/>
        <v>28</v>
      </c>
      <c r="G11" s="254">
        <f t="shared" si="0"/>
        <v>0</v>
      </c>
      <c r="H11" s="254">
        <f t="shared" si="0"/>
        <v>0</v>
      </c>
      <c r="I11" s="60">
        <f t="shared" si="0"/>
        <v>76</v>
      </c>
      <c r="J11" s="60">
        <f t="shared" si="0"/>
        <v>22173</v>
      </c>
      <c r="K11" s="60">
        <f t="shared" si="0"/>
        <v>804</v>
      </c>
      <c r="L11" s="629">
        <f>SUM(M11:R11)</f>
        <v>2284727</v>
      </c>
      <c r="M11" s="60">
        <f aca="true" t="shared" si="1" ref="M11:R11">SUM(M13:M25)</f>
        <v>2193270</v>
      </c>
      <c r="N11" s="60">
        <f t="shared" si="1"/>
        <v>2966</v>
      </c>
      <c r="O11" s="60">
        <f t="shared" si="1"/>
        <v>16738</v>
      </c>
      <c r="P11" s="254">
        <f t="shared" si="1"/>
        <v>0</v>
      </c>
      <c r="Q11" s="60">
        <f t="shared" si="1"/>
        <v>20862</v>
      </c>
      <c r="R11" s="632">
        <f t="shared" si="1"/>
        <v>50891</v>
      </c>
      <c r="S11" s="629"/>
    </row>
    <row r="12" spans="2:19" s="41" customFormat="1" ht="16.5" customHeight="1">
      <c r="B12" s="53"/>
      <c r="C12" s="67"/>
      <c r="D12" s="61"/>
      <c r="E12" s="61"/>
      <c r="F12" s="61"/>
      <c r="G12" s="61"/>
      <c r="H12" s="61"/>
      <c r="I12" s="61"/>
      <c r="J12" s="61"/>
      <c r="K12" s="61"/>
      <c r="L12" s="67"/>
      <c r="M12" s="61"/>
      <c r="N12" s="61"/>
      <c r="O12" s="61"/>
      <c r="P12" s="61"/>
      <c r="Q12" s="61"/>
      <c r="R12" s="766"/>
      <c r="S12" s="46"/>
    </row>
    <row r="13" spans="2:19" s="41" customFormat="1" ht="16.5" customHeight="1">
      <c r="B13" s="61" t="s">
        <v>1322</v>
      </c>
      <c r="C13" s="46">
        <v>39</v>
      </c>
      <c r="D13" s="61">
        <v>36</v>
      </c>
      <c r="E13" s="61" t="s">
        <v>1320</v>
      </c>
      <c r="F13" s="61">
        <v>1</v>
      </c>
      <c r="G13" s="61" t="s">
        <v>1296</v>
      </c>
      <c r="H13" s="61" t="s">
        <v>1296</v>
      </c>
      <c r="I13" s="61">
        <v>2</v>
      </c>
      <c r="J13" s="61">
        <v>4000</v>
      </c>
      <c r="K13" s="61" t="s">
        <v>1320</v>
      </c>
      <c r="L13" s="46">
        <f aca="true" t="shared" si="2" ref="L13:L18">SUM(M13:R13)</f>
        <v>224630</v>
      </c>
      <c r="M13" s="61">
        <v>223469</v>
      </c>
      <c r="N13" s="61" t="s">
        <v>1320</v>
      </c>
      <c r="O13" s="61">
        <v>950</v>
      </c>
      <c r="P13" s="61" t="s">
        <v>1320</v>
      </c>
      <c r="Q13" s="61">
        <v>211</v>
      </c>
      <c r="R13" s="766" t="s">
        <v>1320</v>
      </c>
      <c r="S13" s="46"/>
    </row>
    <row r="14" spans="2:19" s="41" customFormat="1" ht="16.5" customHeight="1">
      <c r="B14" s="61" t="s">
        <v>1323</v>
      </c>
      <c r="C14" s="46">
        <v>17</v>
      </c>
      <c r="D14" s="61">
        <v>14</v>
      </c>
      <c r="E14" s="61" t="s">
        <v>1320</v>
      </c>
      <c r="F14" s="61">
        <v>2</v>
      </c>
      <c r="G14" s="61" t="s">
        <v>1296</v>
      </c>
      <c r="H14" s="61" t="s">
        <v>1296</v>
      </c>
      <c r="I14" s="61">
        <v>1</v>
      </c>
      <c r="J14" s="61">
        <v>2343</v>
      </c>
      <c r="K14" s="61" t="s">
        <v>1320</v>
      </c>
      <c r="L14" s="46">
        <f t="shared" si="2"/>
        <v>163048</v>
      </c>
      <c r="M14" s="61">
        <v>162979</v>
      </c>
      <c r="N14" s="61" t="s">
        <v>1320</v>
      </c>
      <c r="O14" s="61">
        <v>68</v>
      </c>
      <c r="P14" s="61" t="s">
        <v>1320</v>
      </c>
      <c r="Q14" s="61">
        <v>1</v>
      </c>
      <c r="R14" s="766" t="s">
        <v>1320</v>
      </c>
      <c r="S14" s="46"/>
    </row>
    <row r="15" spans="2:19" s="41" customFormat="1" ht="16.5" customHeight="1">
      <c r="B15" s="61" t="s">
        <v>1324</v>
      </c>
      <c r="C15" s="46">
        <v>43</v>
      </c>
      <c r="D15" s="61">
        <v>29</v>
      </c>
      <c r="E15" s="61" t="s">
        <v>1320</v>
      </c>
      <c r="F15" s="61">
        <v>3</v>
      </c>
      <c r="G15" s="61" t="s">
        <v>1296</v>
      </c>
      <c r="H15" s="61" t="s">
        <v>1296</v>
      </c>
      <c r="I15" s="61">
        <v>11</v>
      </c>
      <c r="J15" s="61">
        <v>1742</v>
      </c>
      <c r="K15" s="61" t="s">
        <v>1320</v>
      </c>
      <c r="L15" s="46">
        <f t="shared" si="2"/>
        <v>151414</v>
      </c>
      <c r="M15" s="61">
        <v>97265</v>
      </c>
      <c r="N15" s="61" t="s">
        <v>1320</v>
      </c>
      <c r="O15" s="61">
        <v>3236</v>
      </c>
      <c r="P15" s="61" t="s">
        <v>1320</v>
      </c>
      <c r="Q15" s="61">
        <v>53</v>
      </c>
      <c r="R15" s="766">
        <v>50860</v>
      </c>
      <c r="S15" s="46"/>
    </row>
    <row r="16" spans="2:19" s="41" customFormat="1" ht="16.5" customHeight="1">
      <c r="B16" s="61" t="s">
        <v>1325</v>
      </c>
      <c r="C16" s="46">
        <v>70</v>
      </c>
      <c r="D16" s="61">
        <v>34</v>
      </c>
      <c r="E16" s="61">
        <v>12</v>
      </c>
      <c r="F16" s="61">
        <v>4</v>
      </c>
      <c r="G16" s="61" t="s">
        <v>1296</v>
      </c>
      <c r="H16" s="61" t="s">
        <v>1296</v>
      </c>
      <c r="I16" s="61">
        <v>20</v>
      </c>
      <c r="J16" s="61">
        <v>2042</v>
      </c>
      <c r="K16" s="61">
        <v>352</v>
      </c>
      <c r="L16" s="46">
        <f t="shared" si="2"/>
        <v>137675</v>
      </c>
      <c r="M16" s="61">
        <v>132368</v>
      </c>
      <c r="N16" s="61">
        <v>412</v>
      </c>
      <c r="O16" s="61">
        <v>2344</v>
      </c>
      <c r="P16" s="61" t="s">
        <v>1320</v>
      </c>
      <c r="Q16" s="61">
        <v>2551</v>
      </c>
      <c r="R16" s="766" t="s">
        <v>1320</v>
      </c>
      <c r="S16" s="46"/>
    </row>
    <row r="17" spans="2:19" s="41" customFormat="1" ht="16.5" customHeight="1">
      <c r="B17" s="61" t="s">
        <v>1326</v>
      </c>
      <c r="C17" s="46">
        <v>49</v>
      </c>
      <c r="D17" s="61">
        <v>25</v>
      </c>
      <c r="E17" s="61">
        <v>9</v>
      </c>
      <c r="F17" s="61">
        <v>2</v>
      </c>
      <c r="G17" s="61" t="s">
        <v>1296</v>
      </c>
      <c r="H17" s="61" t="s">
        <v>1296</v>
      </c>
      <c r="I17" s="61">
        <v>13</v>
      </c>
      <c r="J17" s="61">
        <v>1203</v>
      </c>
      <c r="K17" s="61">
        <v>422</v>
      </c>
      <c r="L17" s="46">
        <f t="shared" si="2"/>
        <v>69245</v>
      </c>
      <c r="M17" s="61">
        <v>64795</v>
      </c>
      <c r="N17" s="61">
        <v>2539</v>
      </c>
      <c r="O17" s="61">
        <v>311</v>
      </c>
      <c r="P17" s="61" t="s">
        <v>1320</v>
      </c>
      <c r="Q17" s="61">
        <v>1600</v>
      </c>
      <c r="R17" s="766" t="s">
        <v>1320</v>
      </c>
      <c r="S17" s="46"/>
    </row>
    <row r="18" spans="2:19" s="41" customFormat="1" ht="15.75" customHeight="1">
      <c r="B18" s="61" t="s">
        <v>1327</v>
      </c>
      <c r="C18" s="46">
        <v>33</v>
      </c>
      <c r="D18" s="61">
        <v>26</v>
      </c>
      <c r="E18" s="61" t="s">
        <v>1320</v>
      </c>
      <c r="F18" s="61">
        <v>2</v>
      </c>
      <c r="G18" s="61" t="s">
        <v>1296</v>
      </c>
      <c r="H18" s="61" t="s">
        <v>1296</v>
      </c>
      <c r="I18" s="61">
        <v>5</v>
      </c>
      <c r="J18" s="61">
        <v>1077</v>
      </c>
      <c r="K18" s="61" t="s">
        <v>1320</v>
      </c>
      <c r="L18" s="46">
        <f t="shared" si="2"/>
        <v>50516</v>
      </c>
      <c r="M18" s="61">
        <v>48431</v>
      </c>
      <c r="N18" s="61" t="s">
        <v>1320</v>
      </c>
      <c r="O18" s="61">
        <v>683</v>
      </c>
      <c r="P18" s="61" t="s">
        <v>1320</v>
      </c>
      <c r="Q18" s="61">
        <v>1402</v>
      </c>
      <c r="R18" s="766" t="s">
        <v>1320</v>
      </c>
      <c r="S18" s="46"/>
    </row>
    <row r="19" spans="2:19" s="41" customFormat="1" ht="15.75" customHeight="1">
      <c r="B19" s="61"/>
      <c r="C19" s="46"/>
      <c r="D19" s="61"/>
      <c r="E19" s="61"/>
      <c r="F19" s="61"/>
      <c r="G19" s="61"/>
      <c r="H19" s="61"/>
      <c r="I19" s="61"/>
      <c r="J19" s="61"/>
      <c r="K19" s="61"/>
      <c r="L19" s="46"/>
      <c r="M19" s="61"/>
      <c r="N19" s="61"/>
      <c r="O19" s="61"/>
      <c r="P19" s="61"/>
      <c r="Q19" s="61"/>
      <c r="R19" s="766"/>
      <c r="S19" s="46"/>
    </row>
    <row r="20" spans="2:19" s="41" customFormat="1" ht="15.75" customHeight="1">
      <c r="B20" s="61" t="s">
        <v>1328</v>
      </c>
      <c r="C20" s="46">
        <v>34</v>
      </c>
      <c r="D20" s="61">
        <v>26</v>
      </c>
      <c r="E20" s="61" t="s">
        <v>1320</v>
      </c>
      <c r="F20" s="61">
        <v>2</v>
      </c>
      <c r="G20" s="61" t="s">
        <v>1296</v>
      </c>
      <c r="H20" s="61" t="s">
        <v>1296</v>
      </c>
      <c r="I20" s="61">
        <v>6</v>
      </c>
      <c r="J20" s="61">
        <v>640</v>
      </c>
      <c r="K20" s="61" t="s">
        <v>1320</v>
      </c>
      <c r="L20" s="46">
        <f aca="true" t="shared" si="3" ref="L20:L25">SUM(M20:R20)</f>
        <v>59575</v>
      </c>
      <c r="M20" s="61">
        <v>53514</v>
      </c>
      <c r="N20" s="61" t="s">
        <v>1320</v>
      </c>
      <c r="O20" s="61">
        <v>276</v>
      </c>
      <c r="P20" s="61" t="s">
        <v>1320</v>
      </c>
      <c r="Q20" s="61">
        <v>5754</v>
      </c>
      <c r="R20" s="766">
        <v>31</v>
      </c>
      <c r="S20" s="46"/>
    </row>
    <row r="21" spans="2:19" s="41" customFormat="1" ht="15.75" customHeight="1">
      <c r="B21" s="61" t="s">
        <v>1329</v>
      </c>
      <c r="C21" s="46">
        <v>36</v>
      </c>
      <c r="D21" s="61">
        <v>28</v>
      </c>
      <c r="E21" s="61" t="s">
        <v>1320</v>
      </c>
      <c r="F21" s="61">
        <v>3</v>
      </c>
      <c r="G21" s="61" t="s">
        <v>1296</v>
      </c>
      <c r="H21" s="61" t="s">
        <v>1296</v>
      </c>
      <c r="I21" s="61">
        <v>5</v>
      </c>
      <c r="J21" s="61">
        <v>2152</v>
      </c>
      <c r="K21" s="61" t="s">
        <v>1320</v>
      </c>
      <c r="L21" s="46">
        <f t="shared" si="3"/>
        <v>865763</v>
      </c>
      <c r="M21" s="61">
        <v>858289</v>
      </c>
      <c r="N21" s="61" t="s">
        <v>1320</v>
      </c>
      <c r="O21" s="61">
        <v>1296</v>
      </c>
      <c r="P21" s="61" t="s">
        <v>1320</v>
      </c>
      <c r="Q21" s="61">
        <v>6178</v>
      </c>
      <c r="R21" s="766" t="s">
        <v>1320</v>
      </c>
      <c r="S21" s="46"/>
    </row>
    <row r="22" spans="2:19" s="41" customFormat="1" ht="15.75" customHeight="1">
      <c r="B22" s="61" t="s">
        <v>1330</v>
      </c>
      <c r="C22" s="46">
        <v>35</v>
      </c>
      <c r="D22" s="61">
        <v>28</v>
      </c>
      <c r="E22" s="61" t="s">
        <v>1320</v>
      </c>
      <c r="F22" s="61">
        <v>5</v>
      </c>
      <c r="G22" s="61" t="s">
        <v>1296</v>
      </c>
      <c r="H22" s="61" t="s">
        <v>1296</v>
      </c>
      <c r="I22" s="61">
        <v>2</v>
      </c>
      <c r="J22" s="61">
        <v>1360</v>
      </c>
      <c r="K22" s="61" t="s">
        <v>1320</v>
      </c>
      <c r="L22" s="46">
        <f t="shared" si="3"/>
        <v>81525</v>
      </c>
      <c r="M22" s="61">
        <v>76086</v>
      </c>
      <c r="N22" s="61" t="s">
        <v>1320</v>
      </c>
      <c r="O22" s="61">
        <v>3036</v>
      </c>
      <c r="P22" s="61" t="s">
        <v>1320</v>
      </c>
      <c r="Q22" s="61">
        <v>2403</v>
      </c>
      <c r="R22" s="766" t="s">
        <v>1320</v>
      </c>
      <c r="S22" s="46"/>
    </row>
    <row r="23" spans="2:19" s="41" customFormat="1" ht="15.75" customHeight="1">
      <c r="B23" s="61" t="s">
        <v>1331</v>
      </c>
      <c r="C23" s="46">
        <v>35</v>
      </c>
      <c r="D23" s="61">
        <v>29</v>
      </c>
      <c r="E23" s="61">
        <v>1</v>
      </c>
      <c r="F23" s="61">
        <v>2</v>
      </c>
      <c r="G23" s="61" t="s">
        <v>1296</v>
      </c>
      <c r="H23" s="61" t="s">
        <v>1296</v>
      </c>
      <c r="I23" s="61">
        <v>3</v>
      </c>
      <c r="J23" s="61">
        <v>1488</v>
      </c>
      <c r="K23" s="61">
        <v>30</v>
      </c>
      <c r="L23" s="46">
        <f t="shared" si="3"/>
        <v>90581</v>
      </c>
      <c r="M23" s="61">
        <v>90193</v>
      </c>
      <c r="N23" s="61">
        <v>15</v>
      </c>
      <c r="O23" s="61">
        <v>371</v>
      </c>
      <c r="P23" s="61" t="s">
        <v>1320</v>
      </c>
      <c r="Q23" s="61">
        <v>2</v>
      </c>
      <c r="R23" s="766" t="s">
        <v>1320</v>
      </c>
      <c r="S23" s="46"/>
    </row>
    <row r="24" spans="2:19" s="41" customFormat="1" ht="15.75" customHeight="1">
      <c r="B24" s="61" t="s">
        <v>1332</v>
      </c>
      <c r="C24" s="46">
        <v>36</v>
      </c>
      <c r="D24" s="61">
        <v>31</v>
      </c>
      <c r="E24" s="61" t="s">
        <v>1320</v>
      </c>
      <c r="F24" s="61">
        <v>1</v>
      </c>
      <c r="G24" s="61" t="s">
        <v>1296</v>
      </c>
      <c r="H24" s="61" t="s">
        <v>1296</v>
      </c>
      <c r="I24" s="61">
        <v>4</v>
      </c>
      <c r="J24" s="61">
        <v>1811</v>
      </c>
      <c r="K24" s="61" t="s">
        <v>1320</v>
      </c>
      <c r="L24" s="46">
        <f t="shared" si="3"/>
        <v>215854</v>
      </c>
      <c r="M24" s="61">
        <v>215014</v>
      </c>
      <c r="N24" s="61" t="s">
        <v>1320</v>
      </c>
      <c r="O24" s="61">
        <v>667</v>
      </c>
      <c r="P24" s="61" t="s">
        <v>1320</v>
      </c>
      <c r="Q24" s="61">
        <v>173</v>
      </c>
      <c r="R24" s="766" t="s">
        <v>1320</v>
      </c>
      <c r="S24" s="46"/>
    </row>
    <row r="25" spans="2:19" s="41" customFormat="1" ht="15.75" customHeight="1">
      <c r="B25" s="61" t="s">
        <v>1333</v>
      </c>
      <c r="C25" s="46">
        <v>38</v>
      </c>
      <c r="D25" s="61">
        <v>33</v>
      </c>
      <c r="E25" s="61" t="s">
        <v>1320</v>
      </c>
      <c r="F25" s="61">
        <v>1</v>
      </c>
      <c r="G25" s="61" t="s">
        <v>1296</v>
      </c>
      <c r="H25" s="61" t="s">
        <v>1296</v>
      </c>
      <c r="I25" s="61">
        <v>4</v>
      </c>
      <c r="J25" s="61">
        <v>2315</v>
      </c>
      <c r="K25" s="61" t="s">
        <v>1320</v>
      </c>
      <c r="L25" s="46">
        <f t="shared" si="3"/>
        <v>174901</v>
      </c>
      <c r="M25" s="61">
        <v>170867</v>
      </c>
      <c r="N25" s="61" t="s">
        <v>1320</v>
      </c>
      <c r="O25" s="61">
        <v>3500</v>
      </c>
      <c r="P25" s="61" t="s">
        <v>1320</v>
      </c>
      <c r="Q25" s="61">
        <v>534</v>
      </c>
      <c r="R25" s="766" t="s">
        <v>1320</v>
      </c>
      <c r="S25" s="46"/>
    </row>
    <row r="26" spans="2:19" s="41" customFormat="1" ht="15.75" customHeight="1" thickBot="1">
      <c r="B26" s="53"/>
      <c r="C26" s="67"/>
      <c r="D26" s="61"/>
      <c r="E26" s="61"/>
      <c r="F26" s="61"/>
      <c r="G26" s="61"/>
      <c r="H26" s="61"/>
      <c r="I26" s="61"/>
      <c r="J26" s="61"/>
      <c r="K26" s="61"/>
      <c r="L26" s="67"/>
      <c r="M26" s="61"/>
      <c r="N26" s="61"/>
      <c r="O26" s="61"/>
      <c r="P26" s="61"/>
      <c r="Q26" s="61"/>
      <c r="R26" s="766"/>
      <c r="S26" s="46"/>
    </row>
    <row r="27" spans="2:20" s="41" customFormat="1" ht="15.75" customHeight="1" thickTop="1">
      <c r="B27" s="1608" t="s">
        <v>1314</v>
      </c>
      <c r="C27" s="1485" t="s">
        <v>1334</v>
      </c>
      <c r="D27" s="1486"/>
      <c r="E27" s="1486"/>
      <c r="F27" s="1486"/>
      <c r="G27" s="1486"/>
      <c r="H27" s="1486"/>
      <c r="I27" s="1486"/>
      <c r="J27" s="1162" t="s">
        <v>1297</v>
      </c>
      <c r="K27" s="1485" t="s">
        <v>1335</v>
      </c>
      <c r="L27" s="1486"/>
      <c r="M27" s="1486"/>
      <c r="N27" s="1486"/>
      <c r="O27" s="1163"/>
      <c r="P27" s="1163"/>
      <c r="Q27" s="1164"/>
      <c r="R27" s="1083"/>
      <c r="S27" s="46"/>
      <c r="T27" s="46"/>
    </row>
    <row r="28" spans="2:18" s="41" customFormat="1" ht="15.75" customHeight="1">
      <c r="B28" s="1609"/>
      <c r="C28" s="1611" t="s">
        <v>1336</v>
      </c>
      <c r="D28" s="1611"/>
      <c r="E28" s="1611"/>
      <c r="F28" s="1611"/>
      <c r="G28" s="1611"/>
      <c r="H28" s="409"/>
      <c r="I28" s="1165" t="s">
        <v>1289</v>
      </c>
      <c r="J28" s="53"/>
      <c r="K28" s="416"/>
      <c r="L28" s="409"/>
      <c r="M28" s="409"/>
      <c r="N28" s="416"/>
      <c r="O28" s="1166" t="s">
        <v>1298</v>
      </c>
      <c r="P28" s="151" t="s">
        <v>1299</v>
      </c>
      <c r="Q28" s="1073" t="s">
        <v>1300</v>
      </c>
      <c r="R28" s="354" t="s">
        <v>1301</v>
      </c>
    </row>
    <row r="29" spans="2:18" s="41" customFormat="1" ht="15.75" customHeight="1">
      <c r="B29" s="1610"/>
      <c r="C29" s="156" t="s">
        <v>1337</v>
      </c>
      <c r="D29" s="156" t="s">
        <v>1302</v>
      </c>
      <c r="E29" s="156" t="s">
        <v>1303</v>
      </c>
      <c r="F29" s="156" t="s">
        <v>1338</v>
      </c>
      <c r="G29" s="156" t="s">
        <v>1304</v>
      </c>
      <c r="H29" s="156" t="s">
        <v>1291</v>
      </c>
      <c r="I29" s="1167" t="s">
        <v>1293</v>
      </c>
      <c r="J29" s="156" t="s">
        <v>1305</v>
      </c>
      <c r="K29" s="1160" t="s">
        <v>822</v>
      </c>
      <c r="L29" s="156" t="s">
        <v>1306</v>
      </c>
      <c r="M29" s="156" t="s">
        <v>1307</v>
      </c>
      <c r="N29" s="1160" t="s">
        <v>1308</v>
      </c>
      <c r="O29" s="154" t="s">
        <v>1309</v>
      </c>
      <c r="P29" s="62"/>
      <c r="Q29" s="1168"/>
      <c r="R29" s="154" t="s">
        <v>1310</v>
      </c>
    </row>
    <row r="30" spans="2:18" s="41" customFormat="1" ht="15.75" customHeight="1">
      <c r="B30" s="53"/>
      <c r="C30" s="54"/>
      <c r="D30" s="54"/>
      <c r="E30" s="54"/>
      <c r="F30" s="54"/>
      <c r="G30" s="54"/>
      <c r="H30" s="46"/>
      <c r="I30" s="1011"/>
      <c r="J30" s="1011"/>
      <c r="K30" s="1011"/>
      <c r="L30" s="642"/>
      <c r="M30" s="642"/>
      <c r="N30" s="1011"/>
      <c r="O30" s="642"/>
      <c r="P30" s="1011"/>
      <c r="Q30" s="1011"/>
      <c r="R30" s="59"/>
    </row>
    <row r="31" spans="2:18" s="41" customFormat="1" ht="15.75" customHeight="1">
      <c r="B31" s="151" t="s">
        <v>1319</v>
      </c>
      <c r="C31" s="61">
        <v>480</v>
      </c>
      <c r="D31" s="61">
        <v>155</v>
      </c>
      <c r="E31" s="61">
        <v>45</v>
      </c>
      <c r="F31" s="61" t="s">
        <v>1339</v>
      </c>
      <c r="G31" s="1169" t="s">
        <v>1340</v>
      </c>
      <c r="H31" s="67">
        <v>52</v>
      </c>
      <c r="I31" s="61">
        <v>1</v>
      </c>
      <c r="J31" s="61" t="s">
        <v>1320</v>
      </c>
      <c r="K31" s="61">
        <f>SUM(L31:N31)</f>
        <v>289</v>
      </c>
      <c r="L31" s="61">
        <v>81</v>
      </c>
      <c r="M31" s="61">
        <v>25</v>
      </c>
      <c r="N31" s="61">
        <v>183</v>
      </c>
      <c r="O31" s="61">
        <v>1089</v>
      </c>
      <c r="P31" s="61">
        <v>80</v>
      </c>
      <c r="Q31" s="61">
        <v>27</v>
      </c>
      <c r="R31" s="766" t="s">
        <v>1320</v>
      </c>
    </row>
    <row r="32" spans="2:18" s="41" customFormat="1" ht="15.75" customHeight="1">
      <c r="B32" s="53"/>
      <c r="C32" s="61"/>
      <c r="D32" s="61"/>
      <c r="E32" s="61"/>
      <c r="F32" s="61"/>
      <c r="G32" s="61"/>
      <c r="H32" s="67"/>
      <c r="I32" s="61"/>
      <c r="J32" s="61"/>
      <c r="K32" s="61"/>
      <c r="L32" s="61"/>
      <c r="M32" s="61"/>
      <c r="N32" s="61"/>
      <c r="O32" s="61"/>
      <c r="P32" s="61"/>
      <c r="Q32" s="61"/>
      <c r="R32" s="766"/>
    </row>
    <row r="33" spans="2:18" s="157" customFormat="1" ht="15.75" customHeight="1">
      <c r="B33" s="1161" t="s">
        <v>1321</v>
      </c>
      <c r="C33" s="52">
        <f>SUM(D33:G33)</f>
        <v>432</v>
      </c>
      <c r="D33" s="52">
        <f>SUM(D35:D47)</f>
        <v>134</v>
      </c>
      <c r="E33" s="52">
        <f>SUM(E35:E47)</f>
        <v>37</v>
      </c>
      <c r="F33" s="52">
        <f>SUM(F35:F47)</f>
        <v>158</v>
      </c>
      <c r="G33" s="52">
        <f>SUM(G35:G47)</f>
        <v>103</v>
      </c>
      <c r="H33" s="1170">
        <f>SUM(H35:H47)</f>
        <v>36</v>
      </c>
      <c r="I33" s="52">
        <v>0</v>
      </c>
      <c r="J33" s="52">
        <v>4</v>
      </c>
      <c r="K33" s="52">
        <f>SUM(L33:N33)</f>
        <v>266</v>
      </c>
      <c r="L33" s="52">
        <f aca="true" t="shared" si="4" ref="L33:R33">SUM(L35:L47)</f>
        <v>79</v>
      </c>
      <c r="M33" s="52">
        <f t="shared" si="4"/>
        <v>22</v>
      </c>
      <c r="N33" s="52">
        <f t="shared" si="4"/>
        <v>165</v>
      </c>
      <c r="O33" s="52">
        <f t="shared" si="4"/>
        <v>974</v>
      </c>
      <c r="P33" s="52">
        <f t="shared" si="4"/>
        <v>75</v>
      </c>
      <c r="Q33" s="52">
        <f t="shared" si="4"/>
        <v>24</v>
      </c>
      <c r="R33" s="1086">
        <f t="shared" si="4"/>
        <v>15</v>
      </c>
    </row>
    <row r="34" spans="2:18" s="41" customFormat="1" ht="15.75" customHeight="1">
      <c r="B34" s="53"/>
      <c r="C34" s="61"/>
      <c r="D34" s="61"/>
      <c r="E34" s="61"/>
      <c r="F34" s="61"/>
      <c r="G34" s="61"/>
      <c r="H34" s="67"/>
      <c r="I34" s="61"/>
      <c r="J34" s="61"/>
      <c r="K34" s="61"/>
      <c r="L34" s="61"/>
      <c r="M34" s="61"/>
      <c r="N34" s="61"/>
      <c r="O34" s="61"/>
      <c r="P34" s="61"/>
      <c r="Q34" s="61"/>
      <c r="R34" s="766"/>
    </row>
    <row r="35" spans="2:18" s="41" customFormat="1" ht="15.75" customHeight="1">
      <c r="B35" s="61" t="s">
        <v>1322</v>
      </c>
      <c r="C35" s="61">
        <v>49</v>
      </c>
      <c r="D35" s="61">
        <v>19</v>
      </c>
      <c r="E35" s="61">
        <v>6</v>
      </c>
      <c r="F35" s="61">
        <v>11</v>
      </c>
      <c r="G35" s="61">
        <v>13</v>
      </c>
      <c r="H35" s="67">
        <v>3</v>
      </c>
      <c r="I35" s="61" t="s">
        <v>1320</v>
      </c>
      <c r="J35" s="61" t="s">
        <v>1320</v>
      </c>
      <c r="K35" s="1171">
        <f aca="true" t="shared" si="5" ref="K35:K40">SUM(L35:N35)</f>
        <v>30</v>
      </c>
      <c r="L35" s="61">
        <v>10</v>
      </c>
      <c r="M35" s="61">
        <v>4</v>
      </c>
      <c r="N35" s="61">
        <v>16</v>
      </c>
      <c r="O35" s="61">
        <v>119</v>
      </c>
      <c r="P35" s="61">
        <v>15</v>
      </c>
      <c r="Q35" s="61" t="s">
        <v>1320</v>
      </c>
      <c r="R35" s="766" t="s">
        <v>1320</v>
      </c>
    </row>
    <row r="36" spans="2:18" s="41" customFormat="1" ht="15.75" customHeight="1">
      <c r="B36" s="61" t="s">
        <v>1323</v>
      </c>
      <c r="C36" s="61">
        <v>27</v>
      </c>
      <c r="D36" s="61">
        <v>11</v>
      </c>
      <c r="E36" s="61">
        <v>4</v>
      </c>
      <c r="F36" s="61">
        <v>7</v>
      </c>
      <c r="G36" s="61">
        <v>5</v>
      </c>
      <c r="H36" s="67">
        <v>3</v>
      </c>
      <c r="I36" s="61" t="s">
        <v>1320</v>
      </c>
      <c r="J36" s="61" t="s">
        <v>1320</v>
      </c>
      <c r="K36" s="1171">
        <f t="shared" si="5"/>
        <v>17</v>
      </c>
      <c r="L36" s="61">
        <v>7</v>
      </c>
      <c r="M36" s="61">
        <v>4</v>
      </c>
      <c r="N36" s="61">
        <v>6</v>
      </c>
      <c r="O36" s="61">
        <v>63</v>
      </c>
      <c r="P36" s="61">
        <v>6</v>
      </c>
      <c r="Q36" s="61">
        <v>1</v>
      </c>
      <c r="R36" s="766" t="s">
        <v>1320</v>
      </c>
    </row>
    <row r="37" spans="2:18" s="41" customFormat="1" ht="15.75" customHeight="1">
      <c r="B37" s="61" t="s">
        <v>1324</v>
      </c>
      <c r="C37" s="61">
        <v>32</v>
      </c>
      <c r="D37" s="61">
        <v>8</v>
      </c>
      <c r="E37" s="61">
        <v>1</v>
      </c>
      <c r="F37" s="61">
        <v>15</v>
      </c>
      <c r="G37" s="61">
        <v>8</v>
      </c>
      <c r="H37" s="67">
        <v>3</v>
      </c>
      <c r="I37" s="61" t="s">
        <v>1320</v>
      </c>
      <c r="J37" s="61">
        <v>3</v>
      </c>
      <c r="K37" s="1171">
        <f t="shared" si="5"/>
        <v>18</v>
      </c>
      <c r="L37" s="61">
        <v>6</v>
      </c>
      <c r="M37" s="61" t="s">
        <v>1320</v>
      </c>
      <c r="N37" s="61">
        <v>12</v>
      </c>
      <c r="O37" s="61">
        <v>80</v>
      </c>
      <c r="P37" s="61">
        <v>12</v>
      </c>
      <c r="Q37" s="61">
        <v>3</v>
      </c>
      <c r="R37" s="766">
        <v>2</v>
      </c>
    </row>
    <row r="38" spans="2:18" s="41" customFormat="1" ht="15.75" customHeight="1">
      <c r="B38" s="61" t="s">
        <v>1325</v>
      </c>
      <c r="C38" s="61">
        <v>46</v>
      </c>
      <c r="D38" s="61">
        <v>15</v>
      </c>
      <c r="E38" s="61">
        <v>3</v>
      </c>
      <c r="F38" s="61">
        <v>17</v>
      </c>
      <c r="G38" s="61">
        <v>11</v>
      </c>
      <c r="H38" s="67">
        <v>4</v>
      </c>
      <c r="I38" s="61" t="s">
        <v>1320</v>
      </c>
      <c r="J38" s="61" t="s">
        <v>1320</v>
      </c>
      <c r="K38" s="1171">
        <f t="shared" si="5"/>
        <v>29</v>
      </c>
      <c r="L38" s="61">
        <v>9</v>
      </c>
      <c r="M38" s="61">
        <v>2</v>
      </c>
      <c r="N38" s="61">
        <v>18</v>
      </c>
      <c r="O38" s="61">
        <v>71</v>
      </c>
      <c r="P38" s="61">
        <v>8</v>
      </c>
      <c r="Q38" s="61">
        <v>8</v>
      </c>
      <c r="R38" s="766">
        <v>6</v>
      </c>
    </row>
    <row r="39" spans="2:18" s="41" customFormat="1" ht="15.75" customHeight="1">
      <c r="B39" s="61" t="s">
        <v>1326</v>
      </c>
      <c r="C39" s="61">
        <v>34</v>
      </c>
      <c r="D39" s="61">
        <v>13</v>
      </c>
      <c r="E39" s="61">
        <v>1</v>
      </c>
      <c r="F39" s="61">
        <v>11</v>
      </c>
      <c r="G39" s="61">
        <v>9</v>
      </c>
      <c r="H39" s="67">
        <v>2</v>
      </c>
      <c r="I39" s="61" t="s">
        <v>1320</v>
      </c>
      <c r="J39" s="61" t="s">
        <v>1320</v>
      </c>
      <c r="K39" s="1171">
        <f t="shared" si="5"/>
        <v>18</v>
      </c>
      <c r="L39" s="61">
        <v>4</v>
      </c>
      <c r="M39" s="61" t="s">
        <v>1320</v>
      </c>
      <c r="N39" s="61">
        <v>14</v>
      </c>
      <c r="O39" s="61">
        <v>62</v>
      </c>
      <c r="P39" s="61">
        <v>1</v>
      </c>
      <c r="Q39" s="61">
        <v>3</v>
      </c>
      <c r="R39" s="766">
        <v>1</v>
      </c>
    </row>
    <row r="40" spans="2:18" s="41" customFormat="1" ht="15.75" customHeight="1">
      <c r="B40" s="61" t="s">
        <v>1327</v>
      </c>
      <c r="C40" s="61">
        <v>30</v>
      </c>
      <c r="D40" s="61">
        <v>8</v>
      </c>
      <c r="E40" s="61">
        <v>2</v>
      </c>
      <c r="F40" s="61">
        <v>15</v>
      </c>
      <c r="G40" s="61">
        <v>5</v>
      </c>
      <c r="H40" s="67">
        <v>5</v>
      </c>
      <c r="I40" s="61" t="s">
        <v>1320</v>
      </c>
      <c r="J40" s="61" t="s">
        <v>1320</v>
      </c>
      <c r="K40" s="1171">
        <f t="shared" si="5"/>
        <v>22</v>
      </c>
      <c r="L40" s="61">
        <v>4</v>
      </c>
      <c r="M40" s="61" t="s">
        <v>1320</v>
      </c>
      <c r="N40" s="61">
        <v>18</v>
      </c>
      <c r="O40" s="61">
        <v>63</v>
      </c>
      <c r="P40" s="61">
        <v>2</v>
      </c>
      <c r="Q40" s="61" t="s">
        <v>1320</v>
      </c>
      <c r="R40" s="766" t="s">
        <v>1320</v>
      </c>
    </row>
    <row r="41" spans="2:18" s="41" customFormat="1" ht="15.75" customHeight="1">
      <c r="B41" s="61"/>
      <c r="C41" s="61"/>
      <c r="D41" s="61"/>
      <c r="E41" s="61"/>
      <c r="F41" s="61"/>
      <c r="G41" s="61"/>
      <c r="H41" s="67"/>
      <c r="I41" s="61"/>
      <c r="J41" s="61"/>
      <c r="K41" s="1171"/>
      <c r="L41" s="61"/>
      <c r="M41" s="61"/>
      <c r="N41" s="61"/>
      <c r="O41" s="61"/>
      <c r="P41" s="61"/>
      <c r="Q41" s="61"/>
      <c r="R41" s="766"/>
    </row>
    <row r="42" spans="2:18" s="41" customFormat="1" ht="15.75" customHeight="1">
      <c r="B42" s="61" t="s">
        <v>1328</v>
      </c>
      <c r="C42" s="61">
        <v>29</v>
      </c>
      <c r="D42" s="61">
        <v>8</v>
      </c>
      <c r="E42" s="61">
        <v>1</v>
      </c>
      <c r="F42" s="61">
        <v>10</v>
      </c>
      <c r="G42" s="61">
        <v>10</v>
      </c>
      <c r="H42" s="67">
        <v>2</v>
      </c>
      <c r="I42" s="61" t="s">
        <v>1320</v>
      </c>
      <c r="J42" s="61">
        <v>1</v>
      </c>
      <c r="K42" s="1171">
        <f aca="true" t="shared" si="6" ref="K42:K47">SUM(L42:N42)</f>
        <v>17</v>
      </c>
      <c r="L42" s="61">
        <v>4</v>
      </c>
      <c r="M42" s="61" t="s">
        <v>1320</v>
      </c>
      <c r="N42" s="61">
        <v>13</v>
      </c>
      <c r="O42" s="61">
        <v>61</v>
      </c>
      <c r="P42" s="61">
        <v>2</v>
      </c>
      <c r="Q42" s="61" t="s">
        <v>1320</v>
      </c>
      <c r="R42" s="766" t="s">
        <v>1320</v>
      </c>
    </row>
    <row r="43" spans="2:18" s="41" customFormat="1" ht="15.75" customHeight="1">
      <c r="B43" s="61" t="s">
        <v>1329</v>
      </c>
      <c r="C43" s="61">
        <v>34</v>
      </c>
      <c r="D43" s="61">
        <v>10</v>
      </c>
      <c r="E43" s="61">
        <v>3</v>
      </c>
      <c r="F43" s="61">
        <v>15</v>
      </c>
      <c r="G43" s="61">
        <v>6</v>
      </c>
      <c r="H43" s="67">
        <v>4</v>
      </c>
      <c r="I43" s="61" t="s">
        <v>1320</v>
      </c>
      <c r="J43" s="61" t="s">
        <v>1320</v>
      </c>
      <c r="K43" s="1171">
        <f t="shared" si="6"/>
        <v>23</v>
      </c>
      <c r="L43" s="61">
        <v>7</v>
      </c>
      <c r="M43" s="61">
        <v>1</v>
      </c>
      <c r="N43" s="61">
        <v>15</v>
      </c>
      <c r="O43" s="61">
        <v>97</v>
      </c>
      <c r="P43" s="61">
        <v>8</v>
      </c>
      <c r="Q43" s="61">
        <v>1</v>
      </c>
      <c r="R43" s="766">
        <v>1</v>
      </c>
    </row>
    <row r="44" spans="2:18" s="41" customFormat="1" ht="15.75" customHeight="1">
      <c r="B44" s="61" t="s">
        <v>1330</v>
      </c>
      <c r="C44" s="61">
        <v>35</v>
      </c>
      <c r="D44" s="61">
        <v>9</v>
      </c>
      <c r="E44" s="61">
        <v>4</v>
      </c>
      <c r="F44" s="61">
        <v>13</v>
      </c>
      <c r="G44" s="61">
        <v>9</v>
      </c>
      <c r="H44" s="67">
        <v>4</v>
      </c>
      <c r="I44" s="61" t="s">
        <v>1320</v>
      </c>
      <c r="J44" s="61" t="s">
        <v>1320</v>
      </c>
      <c r="K44" s="1171">
        <f t="shared" si="6"/>
        <v>20</v>
      </c>
      <c r="L44" s="61">
        <v>6</v>
      </c>
      <c r="M44" s="61">
        <v>1</v>
      </c>
      <c r="N44" s="61">
        <v>13</v>
      </c>
      <c r="O44" s="61">
        <v>78</v>
      </c>
      <c r="P44" s="61">
        <v>5</v>
      </c>
      <c r="Q44" s="61">
        <v>2</v>
      </c>
      <c r="R44" s="766">
        <v>1</v>
      </c>
    </row>
    <row r="45" spans="2:18" s="41" customFormat="1" ht="15.75" customHeight="1">
      <c r="B45" s="61" t="s">
        <v>1331</v>
      </c>
      <c r="C45" s="61">
        <v>39</v>
      </c>
      <c r="D45" s="61">
        <v>11</v>
      </c>
      <c r="E45" s="61">
        <v>3</v>
      </c>
      <c r="F45" s="61">
        <v>16</v>
      </c>
      <c r="G45" s="61">
        <v>9</v>
      </c>
      <c r="H45" s="67">
        <v>2</v>
      </c>
      <c r="I45" s="61" t="s">
        <v>1320</v>
      </c>
      <c r="J45" s="61" t="s">
        <v>1320</v>
      </c>
      <c r="K45" s="1171">
        <f t="shared" si="6"/>
        <v>21</v>
      </c>
      <c r="L45" s="61">
        <v>5</v>
      </c>
      <c r="M45" s="61" t="s">
        <v>1320</v>
      </c>
      <c r="N45" s="61">
        <v>16</v>
      </c>
      <c r="O45" s="61">
        <v>96</v>
      </c>
      <c r="P45" s="61">
        <v>2</v>
      </c>
      <c r="Q45" s="61" t="s">
        <v>1320</v>
      </c>
      <c r="R45" s="766" t="s">
        <v>1320</v>
      </c>
    </row>
    <row r="46" spans="2:18" s="41" customFormat="1" ht="15.75" customHeight="1">
      <c r="B46" s="61" t="s">
        <v>1332</v>
      </c>
      <c r="C46" s="61">
        <v>35</v>
      </c>
      <c r="D46" s="61">
        <v>7</v>
      </c>
      <c r="E46" s="61">
        <v>5</v>
      </c>
      <c r="F46" s="61">
        <v>13</v>
      </c>
      <c r="G46" s="61">
        <v>10</v>
      </c>
      <c r="H46" s="67">
        <v>3</v>
      </c>
      <c r="I46" s="61" t="s">
        <v>1320</v>
      </c>
      <c r="J46" s="61" t="s">
        <v>1320</v>
      </c>
      <c r="K46" s="1171">
        <f t="shared" si="6"/>
        <v>26</v>
      </c>
      <c r="L46" s="61">
        <v>7</v>
      </c>
      <c r="M46" s="61">
        <v>8</v>
      </c>
      <c r="N46" s="61">
        <v>11</v>
      </c>
      <c r="O46" s="61">
        <v>89</v>
      </c>
      <c r="P46" s="61">
        <v>8</v>
      </c>
      <c r="Q46" s="61">
        <v>4</v>
      </c>
      <c r="R46" s="766">
        <v>3</v>
      </c>
    </row>
    <row r="47" spans="2:18" s="41" customFormat="1" ht="15.75" customHeight="1">
      <c r="B47" s="61" t="s">
        <v>1333</v>
      </c>
      <c r="C47" s="61">
        <v>42</v>
      </c>
      <c r="D47" s="61">
        <v>15</v>
      </c>
      <c r="E47" s="61">
        <v>4</v>
      </c>
      <c r="F47" s="61">
        <v>15</v>
      </c>
      <c r="G47" s="61">
        <v>8</v>
      </c>
      <c r="H47" s="67">
        <v>1</v>
      </c>
      <c r="I47" s="61" t="s">
        <v>1320</v>
      </c>
      <c r="J47" s="61" t="s">
        <v>1320</v>
      </c>
      <c r="K47" s="1171">
        <f t="shared" si="6"/>
        <v>25</v>
      </c>
      <c r="L47" s="61">
        <v>10</v>
      </c>
      <c r="M47" s="61">
        <v>2</v>
      </c>
      <c r="N47" s="61">
        <v>13</v>
      </c>
      <c r="O47" s="61">
        <v>95</v>
      </c>
      <c r="P47" s="61">
        <v>6</v>
      </c>
      <c r="Q47" s="61">
        <v>2</v>
      </c>
      <c r="R47" s="766">
        <v>1</v>
      </c>
    </row>
    <row r="48" spans="2:18" s="41" customFormat="1" ht="15.75" customHeight="1" thickBot="1">
      <c r="B48" s="167"/>
      <c r="C48" s="168"/>
      <c r="D48" s="168"/>
      <c r="E48" s="168"/>
      <c r="F48" s="168"/>
      <c r="G48" s="168"/>
      <c r="H48" s="638"/>
      <c r="I48" s="168"/>
      <c r="J48" s="168"/>
      <c r="K48" s="168"/>
      <c r="L48" s="680"/>
      <c r="M48" s="680"/>
      <c r="N48" s="168"/>
      <c r="O48" s="168"/>
      <c r="P48" s="168"/>
      <c r="Q48" s="168"/>
      <c r="R48" s="636"/>
    </row>
    <row r="49" ht="15.75" customHeight="1">
      <c r="B49" s="44" t="s">
        <v>1311</v>
      </c>
    </row>
  </sheetData>
  <mergeCells count="9">
    <mergeCell ref="B5:B7"/>
    <mergeCell ref="C27:I27"/>
    <mergeCell ref="C28:G28"/>
    <mergeCell ref="B27:B29"/>
    <mergeCell ref="C5:I5"/>
    <mergeCell ref="J5:K5"/>
    <mergeCell ref="K27:N27"/>
    <mergeCell ref="L5:R5"/>
    <mergeCell ref="O3:O4"/>
  </mergeCells>
  <printOptions/>
  <pageMargins left="0.75" right="0.75" top="1" bottom="1" header="0.512" footer="0.512"/>
  <pageSetup orientation="portrait" paperSize="9"/>
</worksheet>
</file>

<file path=xl/worksheets/sheet43.xml><?xml version="1.0" encoding="utf-8"?>
<worksheet xmlns="http://schemas.openxmlformats.org/spreadsheetml/2006/main" xmlns:r="http://schemas.openxmlformats.org/officeDocument/2006/relationships">
  <dimension ref="A2:N31"/>
  <sheetViews>
    <sheetView workbookViewId="0" topLeftCell="A1">
      <selection activeCell="A1" sqref="A1"/>
    </sheetView>
  </sheetViews>
  <sheetFormatPr defaultColWidth="9.00390625" defaultRowHeight="13.5"/>
  <cols>
    <col min="1" max="1" width="2.625" style="41" customWidth="1"/>
    <col min="2" max="2" width="13.625" style="41" customWidth="1"/>
    <col min="3" max="14" width="9.625" style="41" customWidth="1"/>
    <col min="15" max="16384" width="9.00390625" style="41" customWidth="1"/>
  </cols>
  <sheetData>
    <row r="1" ht="12" customHeight="1"/>
    <row r="2" ht="14.25">
      <c r="B2" s="42" t="s">
        <v>1359</v>
      </c>
    </row>
    <row r="3" ht="12" customHeight="1">
      <c r="B3" s="42"/>
    </row>
    <row r="4" spans="2:14" ht="12.75" thickBot="1">
      <c r="B4" s="46" t="s">
        <v>1352</v>
      </c>
      <c r="C4" s="46"/>
      <c r="D4" s="46"/>
      <c r="E4" s="46"/>
      <c r="F4" s="46"/>
      <c r="G4" s="46"/>
      <c r="H4" s="46"/>
      <c r="I4" s="46"/>
      <c r="J4" s="46"/>
      <c r="K4" s="46"/>
      <c r="L4" s="46"/>
      <c r="M4" s="67"/>
      <c r="N4" s="45" t="s">
        <v>1342</v>
      </c>
    </row>
    <row r="5" spans="1:14" ht="12" customHeight="1" thickTop="1">
      <c r="A5" s="59"/>
      <c r="B5" s="1608" t="s">
        <v>1353</v>
      </c>
      <c r="C5" s="1058" t="s">
        <v>1343</v>
      </c>
      <c r="D5" s="1059"/>
      <c r="E5" s="1059"/>
      <c r="F5" s="1060"/>
      <c r="G5" s="1059" t="s">
        <v>1344</v>
      </c>
      <c r="H5" s="1059"/>
      <c r="I5" s="1059"/>
      <c r="J5" s="1060"/>
      <c r="K5" s="1059" t="s">
        <v>1345</v>
      </c>
      <c r="L5" s="1059"/>
      <c r="M5" s="1059"/>
      <c r="N5" s="1060"/>
    </row>
    <row r="6" spans="1:14" ht="28.5" customHeight="1">
      <c r="A6" s="59"/>
      <c r="B6" s="1610"/>
      <c r="C6" s="380" t="s">
        <v>1354</v>
      </c>
      <c r="D6" s="99" t="s">
        <v>1355</v>
      </c>
      <c r="E6" s="1172" t="s">
        <v>1356</v>
      </c>
      <c r="F6" s="1172" t="s">
        <v>1357</v>
      </c>
      <c r="G6" s="99" t="s">
        <v>1354</v>
      </c>
      <c r="H6" s="99" t="s">
        <v>1355</v>
      </c>
      <c r="I6" s="1172" t="s">
        <v>1356</v>
      </c>
      <c r="J6" s="1172" t="s">
        <v>1357</v>
      </c>
      <c r="K6" s="99" t="s">
        <v>1354</v>
      </c>
      <c r="L6" s="99" t="s">
        <v>1355</v>
      </c>
      <c r="M6" s="1172" t="s">
        <v>1356</v>
      </c>
      <c r="N6" s="1172" t="s">
        <v>1357</v>
      </c>
    </row>
    <row r="7" spans="1:14" ht="7.5" customHeight="1">
      <c r="A7" s="59"/>
      <c r="B7" s="59"/>
      <c r="C7" s="46"/>
      <c r="D7" s="54"/>
      <c r="E7" s="54"/>
      <c r="F7" s="54"/>
      <c r="G7" s="54"/>
      <c r="H7" s="54"/>
      <c r="I7" s="54"/>
      <c r="J7" s="54"/>
      <c r="K7" s="54"/>
      <c r="L7" s="54"/>
      <c r="M7" s="54"/>
      <c r="N7" s="59"/>
    </row>
    <row r="8" spans="1:14" s="157" customFormat="1" ht="12" customHeight="1">
      <c r="A8" s="632"/>
      <c r="B8" s="74" t="s">
        <v>721</v>
      </c>
      <c r="C8" s="1173">
        <v>5131</v>
      </c>
      <c r="D8" s="1174">
        <v>5125</v>
      </c>
      <c r="E8" s="1174">
        <f>D8-C8</f>
        <v>-6</v>
      </c>
      <c r="F8" s="162">
        <f>(D8-C8)/C8*100</f>
        <v>-0.11693626973299552</v>
      </c>
      <c r="G8" s="1174">
        <f>SUM(G10:G13,G30)</f>
        <v>102</v>
      </c>
      <c r="H8" s="1174">
        <f>SUM(H10:H13,H30)</f>
        <v>109</v>
      </c>
      <c r="I8" s="1174">
        <f>H8-G8</f>
        <v>7</v>
      </c>
      <c r="J8" s="162">
        <f>(H8-G8)/G8*100</f>
        <v>6.862745098039216</v>
      </c>
      <c r="K8" s="1174">
        <v>6202</v>
      </c>
      <c r="L8" s="1174">
        <v>6271</v>
      </c>
      <c r="M8" s="1174">
        <f>L8-K8</f>
        <v>69</v>
      </c>
      <c r="N8" s="1175">
        <f>(L8-K8)/K8*100</f>
        <v>1.1125443405353113</v>
      </c>
    </row>
    <row r="9" spans="1:14" s="44" customFormat="1" ht="7.5" customHeight="1">
      <c r="A9" s="79"/>
      <c r="B9" s="634"/>
      <c r="C9" s="1176"/>
      <c r="D9" s="1177"/>
      <c r="E9" s="1177"/>
      <c r="F9" s="1178"/>
      <c r="G9" s="1177"/>
      <c r="H9" s="1177"/>
      <c r="I9" s="1177"/>
      <c r="J9" s="1178"/>
      <c r="K9" s="1177"/>
      <c r="L9" s="1177"/>
      <c r="M9" s="1177"/>
      <c r="N9" s="1179"/>
    </row>
    <row r="10" spans="1:14" s="157" customFormat="1" ht="12" customHeight="1">
      <c r="A10" s="632"/>
      <c r="B10" s="74" t="s">
        <v>742</v>
      </c>
      <c r="C10" s="1173">
        <v>2278</v>
      </c>
      <c r="D10" s="1174">
        <v>2313</v>
      </c>
      <c r="E10" s="1174">
        <f>D10-C10</f>
        <v>35</v>
      </c>
      <c r="F10" s="162">
        <f>(D10-C10)/C10*100</f>
        <v>1.5364354697102722</v>
      </c>
      <c r="G10" s="1174">
        <f>SUM(G15,G16,G17,G18)</f>
        <v>27</v>
      </c>
      <c r="H10" s="1174">
        <f>SUM(H15,H16,H17,H18)</f>
        <v>44</v>
      </c>
      <c r="I10" s="1174">
        <f>H10-G10</f>
        <v>17</v>
      </c>
      <c r="J10" s="162">
        <f>(H10-G10)/G10*100</f>
        <v>62.96296296296296</v>
      </c>
      <c r="K10" s="1174">
        <v>2732</v>
      </c>
      <c r="L10" s="1174">
        <v>2848</v>
      </c>
      <c r="M10" s="1174">
        <f>L10-K10</f>
        <v>116</v>
      </c>
      <c r="N10" s="1175">
        <f>(L10-K10)/K10*100</f>
        <v>4.24597364568082</v>
      </c>
    </row>
    <row r="11" spans="1:14" s="157" customFormat="1" ht="12" customHeight="1">
      <c r="A11" s="632"/>
      <c r="B11" s="74" t="s">
        <v>1346</v>
      </c>
      <c r="C11" s="1173">
        <f>SUM(C19:C21)</f>
        <v>818</v>
      </c>
      <c r="D11" s="1174">
        <f>SUM(D19:D21)</f>
        <v>708</v>
      </c>
      <c r="E11" s="1174">
        <f>D11-C11</f>
        <v>-110</v>
      </c>
      <c r="F11" s="162">
        <f>(D11-C11)/C11*100</f>
        <v>-13.447432762836186</v>
      </c>
      <c r="G11" s="1174">
        <f>SUM(G19,G20,G21)</f>
        <v>20</v>
      </c>
      <c r="H11" s="1174">
        <f>SUM(H19,H20,H21)</f>
        <v>14</v>
      </c>
      <c r="I11" s="1174">
        <f>H11-G11</f>
        <v>-6</v>
      </c>
      <c r="J11" s="162">
        <f>(H11-G11)/G11*100</f>
        <v>-30</v>
      </c>
      <c r="K11" s="1174">
        <f>SUM(K19,K20,K21)</f>
        <v>1000</v>
      </c>
      <c r="L11" s="1174">
        <f>SUM(L19,L20,L21)</f>
        <v>910</v>
      </c>
      <c r="M11" s="1174">
        <f>L11-K11</f>
        <v>-90</v>
      </c>
      <c r="N11" s="1175">
        <f>(L11-K11)/K11*100</f>
        <v>-9</v>
      </c>
    </row>
    <row r="12" spans="1:14" s="157" customFormat="1" ht="12" customHeight="1">
      <c r="A12" s="632"/>
      <c r="B12" s="74" t="s">
        <v>745</v>
      </c>
      <c r="C12" s="1173">
        <f>SUM(C22,C23,C24,C25)</f>
        <v>1051</v>
      </c>
      <c r="D12" s="1174">
        <f>SUM(D22,D23,D24,D25)</f>
        <v>1077</v>
      </c>
      <c r="E12" s="1174">
        <f>D12-C12</f>
        <v>26</v>
      </c>
      <c r="F12" s="162">
        <f>(D12-C12)/C12*100</f>
        <v>2.47383444338725</v>
      </c>
      <c r="G12" s="1174">
        <f>SUM(G22,G23,G24,G25)</f>
        <v>33</v>
      </c>
      <c r="H12" s="1174">
        <f>SUM(H22,H23,H24,H25)</f>
        <v>25</v>
      </c>
      <c r="I12" s="1174">
        <f>H12-G12</f>
        <v>-8</v>
      </c>
      <c r="J12" s="162">
        <f>(H12-G12)/G12*100</f>
        <v>-24.242424242424242</v>
      </c>
      <c r="K12" s="1174">
        <f>SUM(K22,K23,K24,K25)</f>
        <v>1291</v>
      </c>
      <c r="L12" s="1174">
        <f>SUM(L22,L23,L24,L25)</f>
        <v>1285</v>
      </c>
      <c r="M12" s="1174">
        <f>L12-K12</f>
        <v>-6</v>
      </c>
      <c r="N12" s="1175">
        <f>(L12-K12)/K12*100</f>
        <v>-0.46475600309837334</v>
      </c>
    </row>
    <row r="13" spans="1:14" s="157" customFormat="1" ht="12" customHeight="1">
      <c r="A13" s="632"/>
      <c r="B13" s="74" t="s">
        <v>744</v>
      </c>
      <c r="C13" s="1173">
        <f>SUM(C26,C27,C28,C29)</f>
        <v>984</v>
      </c>
      <c r="D13" s="1174">
        <f>SUM(D26,D27,D28,D29)</f>
        <v>1027</v>
      </c>
      <c r="E13" s="1174">
        <f>D13-C13</f>
        <v>43</v>
      </c>
      <c r="F13" s="162">
        <f>(D13-C13)/C13*100</f>
        <v>4.369918699186992</v>
      </c>
      <c r="G13" s="1174">
        <f>SUM(G26,G27,G28,G29)</f>
        <v>22</v>
      </c>
      <c r="H13" s="1174">
        <f>SUM(H26,H27,H28,H29)</f>
        <v>26</v>
      </c>
      <c r="I13" s="1174">
        <f>H13-G13</f>
        <v>4</v>
      </c>
      <c r="J13" s="162">
        <f>(H13-G13)/G13*100</f>
        <v>18.181818181818183</v>
      </c>
      <c r="K13" s="1174">
        <f>SUM(K26,K27,K28,K29)</f>
        <v>1179</v>
      </c>
      <c r="L13" s="1174">
        <f>SUM(L26,L27,L28,L29)</f>
        <v>1228</v>
      </c>
      <c r="M13" s="1174">
        <f>L13-K13</f>
        <v>49</v>
      </c>
      <c r="N13" s="1175">
        <f>(L13-K13)/K13*100</f>
        <v>4.156064461407973</v>
      </c>
    </row>
    <row r="14" spans="1:14" ht="7.5" customHeight="1">
      <c r="A14" s="59"/>
      <c r="B14" s="1180"/>
      <c r="C14" s="1181"/>
      <c r="D14" s="1182"/>
      <c r="E14" s="1182"/>
      <c r="F14" s="1183"/>
      <c r="G14" s="1182"/>
      <c r="H14" s="1182"/>
      <c r="I14" s="1182"/>
      <c r="J14" s="162"/>
      <c r="K14" s="1182"/>
      <c r="L14" s="1182"/>
      <c r="M14" s="1182"/>
      <c r="N14" s="1184"/>
    </row>
    <row r="15" spans="1:14" ht="12" customHeight="1">
      <c r="A15" s="59"/>
      <c r="B15" s="58" t="s">
        <v>1619</v>
      </c>
      <c r="C15" s="1185">
        <v>1433</v>
      </c>
      <c r="D15" s="1186">
        <v>1413</v>
      </c>
      <c r="E15" s="1186">
        <f aca="true" t="shared" si="0" ref="E15:E30">D15-C15</f>
        <v>-20</v>
      </c>
      <c r="F15" s="166">
        <f aca="true" t="shared" si="1" ref="F15:F30">(D15-C15)/C15*100</f>
        <v>-1.3956734124214933</v>
      </c>
      <c r="G15" s="1186">
        <v>12</v>
      </c>
      <c r="H15" s="1186">
        <v>28</v>
      </c>
      <c r="I15" s="1186">
        <f aca="true" t="shared" si="2" ref="I15:I30">H15-G15</f>
        <v>16</v>
      </c>
      <c r="J15" s="166">
        <f aca="true" t="shared" si="3" ref="J15:J29">(H15-G15)/G15*100</f>
        <v>133.33333333333331</v>
      </c>
      <c r="K15" s="1186">
        <v>1659</v>
      </c>
      <c r="L15" s="1186">
        <v>1653</v>
      </c>
      <c r="M15" s="1186">
        <f aca="true" t="shared" si="4" ref="M15:M30">L15-K15</f>
        <v>-6</v>
      </c>
      <c r="N15" s="1187">
        <f aca="true" t="shared" si="5" ref="N15:N30">(L15-K15)/K15*100</f>
        <v>-0.3616636528028933</v>
      </c>
    </row>
    <row r="16" spans="1:14" ht="12" customHeight="1">
      <c r="A16" s="59"/>
      <c r="B16" s="58" t="s">
        <v>1347</v>
      </c>
      <c r="C16" s="1185">
        <v>213</v>
      </c>
      <c r="D16" s="1186">
        <v>214</v>
      </c>
      <c r="E16" s="1186">
        <f t="shared" si="0"/>
        <v>1</v>
      </c>
      <c r="F16" s="166">
        <f t="shared" si="1"/>
        <v>0.4694835680751174</v>
      </c>
      <c r="G16" s="1186">
        <v>4</v>
      </c>
      <c r="H16" s="1186">
        <v>5</v>
      </c>
      <c r="I16" s="1186">
        <f t="shared" si="2"/>
        <v>1</v>
      </c>
      <c r="J16" s="166">
        <f t="shared" si="3"/>
        <v>25</v>
      </c>
      <c r="K16" s="1186">
        <v>286</v>
      </c>
      <c r="L16" s="1186">
        <v>317</v>
      </c>
      <c r="M16" s="1186">
        <f t="shared" si="4"/>
        <v>31</v>
      </c>
      <c r="N16" s="1187">
        <f t="shared" si="5"/>
        <v>10.839160839160838</v>
      </c>
    </row>
    <row r="17" spans="1:14" ht="12" customHeight="1">
      <c r="A17" s="59"/>
      <c r="B17" s="58" t="s">
        <v>1633</v>
      </c>
      <c r="C17" s="1185">
        <v>209</v>
      </c>
      <c r="D17" s="1186">
        <v>314</v>
      </c>
      <c r="E17" s="1186">
        <f t="shared" si="0"/>
        <v>105</v>
      </c>
      <c r="F17" s="166">
        <f t="shared" si="1"/>
        <v>50.23923444976076</v>
      </c>
      <c r="G17" s="1186">
        <v>3</v>
      </c>
      <c r="H17" s="1186">
        <v>2</v>
      </c>
      <c r="I17" s="1186">
        <f t="shared" si="2"/>
        <v>-1</v>
      </c>
      <c r="J17" s="166">
        <f t="shared" si="3"/>
        <v>-33.33333333333333</v>
      </c>
      <c r="K17" s="1186">
        <v>265</v>
      </c>
      <c r="L17" s="1186">
        <v>395</v>
      </c>
      <c r="M17" s="1186">
        <f t="shared" si="4"/>
        <v>130</v>
      </c>
      <c r="N17" s="1187">
        <f t="shared" si="5"/>
        <v>49.056603773584904</v>
      </c>
    </row>
    <row r="18" spans="1:14" ht="12" customHeight="1">
      <c r="A18" s="59"/>
      <c r="B18" s="58" t="s">
        <v>1605</v>
      </c>
      <c r="C18" s="1185">
        <v>415</v>
      </c>
      <c r="D18" s="1186">
        <v>367</v>
      </c>
      <c r="E18" s="1186">
        <f t="shared" si="0"/>
        <v>-48</v>
      </c>
      <c r="F18" s="166">
        <f t="shared" si="1"/>
        <v>-11.566265060240964</v>
      </c>
      <c r="G18" s="1186">
        <v>8</v>
      </c>
      <c r="H18" s="1186">
        <v>9</v>
      </c>
      <c r="I18" s="1186">
        <f t="shared" si="2"/>
        <v>1</v>
      </c>
      <c r="J18" s="166">
        <f t="shared" si="3"/>
        <v>12.5</v>
      </c>
      <c r="K18" s="1186">
        <v>513</v>
      </c>
      <c r="L18" s="1186">
        <v>474</v>
      </c>
      <c r="M18" s="1186">
        <f t="shared" si="4"/>
        <v>-39</v>
      </c>
      <c r="N18" s="1187">
        <f t="shared" si="5"/>
        <v>-7.602339181286549</v>
      </c>
    </row>
    <row r="19" spans="1:14" ht="12" customHeight="1">
      <c r="A19" s="59"/>
      <c r="B19" s="58" t="s">
        <v>1154</v>
      </c>
      <c r="C19" s="1185">
        <v>364</v>
      </c>
      <c r="D19" s="1186">
        <v>266</v>
      </c>
      <c r="E19" s="1186">
        <f t="shared" si="0"/>
        <v>-98</v>
      </c>
      <c r="F19" s="166">
        <f t="shared" si="1"/>
        <v>-26.923076923076923</v>
      </c>
      <c r="G19" s="1186">
        <v>4</v>
      </c>
      <c r="H19" s="1186">
        <v>7</v>
      </c>
      <c r="I19" s="1186">
        <f t="shared" si="2"/>
        <v>3</v>
      </c>
      <c r="J19" s="166">
        <f t="shared" si="3"/>
        <v>75</v>
      </c>
      <c r="K19" s="1186">
        <v>453</v>
      </c>
      <c r="L19" s="1186">
        <v>346</v>
      </c>
      <c r="M19" s="1186">
        <f t="shared" si="4"/>
        <v>-107</v>
      </c>
      <c r="N19" s="1187">
        <f t="shared" si="5"/>
        <v>-23.62030905077263</v>
      </c>
    </row>
    <row r="20" spans="1:14" ht="12" customHeight="1">
      <c r="A20" s="59"/>
      <c r="B20" s="58" t="s">
        <v>1348</v>
      </c>
      <c r="C20" s="1185">
        <v>92</v>
      </c>
      <c r="D20" s="1186">
        <v>121</v>
      </c>
      <c r="E20" s="1186">
        <f t="shared" si="0"/>
        <v>29</v>
      </c>
      <c r="F20" s="166">
        <f t="shared" si="1"/>
        <v>31.521739130434785</v>
      </c>
      <c r="G20" s="1186">
        <v>3</v>
      </c>
      <c r="H20" s="1186">
        <v>3</v>
      </c>
      <c r="I20" s="1186">
        <f t="shared" si="2"/>
        <v>0</v>
      </c>
      <c r="J20" s="166">
        <f t="shared" si="3"/>
        <v>0</v>
      </c>
      <c r="K20" s="1186">
        <v>120</v>
      </c>
      <c r="L20" s="1186">
        <v>164</v>
      </c>
      <c r="M20" s="1186">
        <f t="shared" si="4"/>
        <v>44</v>
      </c>
      <c r="N20" s="1187">
        <f t="shared" si="5"/>
        <v>36.666666666666664</v>
      </c>
    </row>
    <row r="21" spans="1:14" ht="12" customHeight="1">
      <c r="A21" s="59"/>
      <c r="B21" s="58" t="s">
        <v>1658</v>
      </c>
      <c r="C21" s="1185">
        <v>362</v>
      </c>
      <c r="D21" s="1186">
        <v>321</v>
      </c>
      <c r="E21" s="1186">
        <f t="shared" si="0"/>
        <v>-41</v>
      </c>
      <c r="F21" s="166">
        <f t="shared" si="1"/>
        <v>-11.32596685082873</v>
      </c>
      <c r="G21" s="1186">
        <v>13</v>
      </c>
      <c r="H21" s="1186">
        <v>4</v>
      </c>
      <c r="I21" s="1186">
        <f t="shared" si="2"/>
        <v>-9</v>
      </c>
      <c r="J21" s="166">
        <f t="shared" si="3"/>
        <v>-69.23076923076923</v>
      </c>
      <c r="K21" s="1186">
        <v>427</v>
      </c>
      <c r="L21" s="1186">
        <v>400</v>
      </c>
      <c r="M21" s="1186">
        <f t="shared" si="4"/>
        <v>-27</v>
      </c>
      <c r="N21" s="1187">
        <f t="shared" si="5"/>
        <v>-6.323185011709602</v>
      </c>
    </row>
    <row r="22" spans="1:14" ht="11.25" customHeight="1">
      <c r="A22" s="59"/>
      <c r="B22" s="58" t="s">
        <v>1681</v>
      </c>
      <c r="C22" s="1185">
        <v>76</v>
      </c>
      <c r="D22" s="1186">
        <v>53</v>
      </c>
      <c r="E22" s="1186">
        <f t="shared" si="0"/>
        <v>-23</v>
      </c>
      <c r="F22" s="166">
        <f t="shared" si="1"/>
        <v>-30.263157894736842</v>
      </c>
      <c r="G22" s="1186">
        <v>3</v>
      </c>
      <c r="H22" s="1186">
        <v>3</v>
      </c>
      <c r="I22" s="1186">
        <f t="shared" si="2"/>
        <v>0</v>
      </c>
      <c r="J22" s="166">
        <f t="shared" si="3"/>
        <v>0</v>
      </c>
      <c r="K22" s="1186">
        <v>93</v>
      </c>
      <c r="L22" s="1186">
        <v>61</v>
      </c>
      <c r="M22" s="1186">
        <f t="shared" si="4"/>
        <v>-32</v>
      </c>
      <c r="N22" s="1187">
        <f t="shared" si="5"/>
        <v>-34.40860215053764</v>
      </c>
    </row>
    <row r="23" spans="1:14" ht="12" customHeight="1">
      <c r="A23" s="59"/>
      <c r="B23" s="58" t="s">
        <v>1691</v>
      </c>
      <c r="C23" s="1185">
        <v>522</v>
      </c>
      <c r="D23" s="1186">
        <v>566</v>
      </c>
      <c r="E23" s="1186">
        <f t="shared" si="0"/>
        <v>44</v>
      </c>
      <c r="F23" s="166">
        <f t="shared" si="1"/>
        <v>8.42911877394636</v>
      </c>
      <c r="G23" s="1186">
        <v>13</v>
      </c>
      <c r="H23" s="1186">
        <v>7</v>
      </c>
      <c r="I23" s="1186">
        <f t="shared" si="2"/>
        <v>-6</v>
      </c>
      <c r="J23" s="166">
        <f t="shared" si="3"/>
        <v>-46.15384615384615</v>
      </c>
      <c r="K23" s="1186">
        <v>621</v>
      </c>
      <c r="L23" s="1186">
        <v>648</v>
      </c>
      <c r="M23" s="1186">
        <f t="shared" si="4"/>
        <v>27</v>
      </c>
      <c r="N23" s="1187">
        <f t="shared" si="5"/>
        <v>4.3478260869565215</v>
      </c>
    </row>
    <row r="24" spans="1:14" ht="12" customHeight="1">
      <c r="A24" s="59"/>
      <c r="B24" s="58" t="s">
        <v>1674</v>
      </c>
      <c r="C24" s="1185">
        <v>418</v>
      </c>
      <c r="D24" s="1186">
        <v>429</v>
      </c>
      <c r="E24" s="1186">
        <f t="shared" si="0"/>
        <v>11</v>
      </c>
      <c r="F24" s="166">
        <f t="shared" si="1"/>
        <v>2.631578947368421</v>
      </c>
      <c r="G24" s="1186">
        <v>16</v>
      </c>
      <c r="H24" s="1186">
        <v>13</v>
      </c>
      <c r="I24" s="1186">
        <f t="shared" si="2"/>
        <v>-3</v>
      </c>
      <c r="J24" s="166">
        <f t="shared" si="3"/>
        <v>-18.75</v>
      </c>
      <c r="K24" s="1186">
        <v>531</v>
      </c>
      <c r="L24" s="1186">
        <v>544</v>
      </c>
      <c r="M24" s="1186">
        <f t="shared" si="4"/>
        <v>13</v>
      </c>
      <c r="N24" s="1187">
        <f t="shared" si="5"/>
        <v>2.4482109227871938</v>
      </c>
    </row>
    <row r="25" spans="1:14" ht="12" customHeight="1">
      <c r="A25" s="59"/>
      <c r="B25" s="58" t="s">
        <v>1349</v>
      </c>
      <c r="C25" s="1185">
        <v>35</v>
      </c>
      <c r="D25" s="1186">
        <v>29</v>
      </c>
      <c r="E25" s="1186">
        <f t="shared" si="0"/>
        <v>-6</v>
      </c>
      <c r="F25" s="166">
        <f t="shared" si="1"/>
        <v>-17.142857142857142</v>
      </c>
      <c r="G25" s="1186">
        <v>1</v>
      </c>
      <c r="H25" s="1186">
        <v>2</v>
      </c>
      <c r="I25" s="1186">
        <f t="shared" si="2"/>
        <v>1</v>
      </c>
      <c r="J25" s="166">
        <f t="shared" si="3"/>
        <v>100</v>
      </c>
      <c r="K25" s="1186">
        <v>46</v>
      </c>
      <c r="L25" s="1186">
        <v>32</v>
      </c>
      <c r="M25" s="1186">
        <f t="shared" si="4"/>
        <v>-14</v>
      </c>
      <c r="N25" s="1187">
        <f t="shared" si="5"/>
        <v>-30.434782608695656</v>
      </c>
    </row>
    <row r="26" spans="1:14" ht="12" customHeight="1">
      <c r="A26" s="59"/>
      <c r="B26" s="58" t="s">
        <v>1692</v>
      </c>
      <c r="C26" s="1185">
        <v>232</v>
      </c>
      <c r="D26" s="1186">
        <v>254</v>
      </c>
      <c r="E26" s="1186">
        <f t="shared" si="0"/>
        <v>22</v>
      </c>
      <c r="F26" s="166">
        <f t="shared" si="1"/>
        <v>9.482758620689655</v>
      </c>
      <c r="G26" s="1186">
        <v>2</v>
      </c>
      <c r="H26" s="1186">
        <v>8</v>
      </c>
      <c r="I26" s="1186">
        <f t="shared" si="2"/>
        <v>6</v>
      </c>
      <c r="J26" s="166">
        <f t="shared" si="3"/>
        <v>300</v>
      </c>
      <c r="K26" s="1186">
        <v>266</v>
      </c>
      <c r="L26" s="1186">
        <v>297</v>
      </c>
      <c r="M26" s="1186">
        <f t="shared" si="4"/>
        <v>31</v>
      </c>
      <c r="N26" s="1187">
        <f t="shared" si="5"/>
        <v>11.654135338345863</v>
      </c>
    </row>
    <row r="27" spans="1:14" ht="12" customHeight="1">
      <c r="A27" s="59"/>
      <c r="B27" s="58" t="s">
        <v>1657</v>
      </c>
      <c r="C27" s="1185">
        <v>30</v>
      </c>
      <c r="D27" s="1186">
        <v>35</v>
      </c>
      <c r="E27" s="1186">
        <f t="shared" si="0"/>
        <v>5</v>
      </c>
      <c r="F27" s="166">
        <f t="shared" si="1"/>
        <v>16.666666666666664</v>
      </c>
      <c r="G27" s="1186">
        <v>4</v>
      </c>
      <c r="H27" s="1186">
        <v>1</v>
      </c>
      <c r="I27" s="1186">
        <f t="shared" si="2"/>
        <v>-3</v>
      </c>
      <c r="J27" s="166">
        <f t="shared" si="3"/>
        <v>-75</v>
      </c>
      <c r="K27" s="1186">
        <v>35</v>
      </c>
      <c r="L27" s="1186">
        <v>43</v>
      </c>
      <c r="M27" s="1186">
        <f t="shared" si="4"/>
        <v>8</v>
      </c>
      <c r="N27" s="1187">
        <f t="shared" si="5"/>
        <v>22.857142857142858</v>
      </c>
    </row>
    <row r="28" spans="1:14" ht="12" customHeight="1">
      <c r="A28" s="59"/>
      <c r="B28" s="58" t="s">
        <v>1350</v>
      </c>
      <c r="C28" s="1185">
        <v>248</v>
      </c>
      <c r="D28" s="1186">
        <v>279</v>
      </c>
      <c r="E28" s="1186">
        <f t="shared" si="0"/>
        <v>31</v>
      </c>
      <c r="F28" s="166">
        <f t="shared" si="1"/>
        <v>12.5</v>
      </c>
      <c r="G28" s="1186">
        <v>8</v>
      </c>
      <c r="H28" s="1186">
        <v>9</v>
      </c>
      <c r="I28" s="1186">
        <f t="shared" si="2"/>
        <v>1</v>
      </c>
      <c r="J28" s="166">
        <f t="shared" si="3"/>
        <v>12.5</v>
      </c>
      <c r="K28" s="1186">
        <v>282</v>
      </c>
      <c r="L28" s="1186">
        <v>333</v>
      </c>
      <c r="M28" s="1186">
        <f t="shared" si="4"/>
        <v>51</v>
      </c>
      <c r="N28" s="1187">
        <f t="shared" si="5"/>
        <v>18.085106382978726</v>
      </c>
    </row>
    <row r="29" spans="1:14" ht="12" customHeight="1">
      <c r="A29" s="59"/>
      <c r="B29" s="58" t="s">
        <v>1597</v>
      </c>
      <c r="C29" s="1185">
        <v>474</v>
      </c>
      <c r="D29" s="1186">
        <v>459</v>
      </c>
      <c r="E29" s="1186">
        <f t="shared" si="0"/>
        <v>-15</v>
      </c>
      <c r="F29" s="166">
        <f t="shared" si="1"/>
        <v>-3.1645569620253164</v>
      </c>
      <c r="G29" s="1186">
        <v>8</v>
      </c>
      <c r="H29" s="1186">
        <v>8</v>
      </c>
      <c r="I29" s="1186">
        <f t="shared" si="2"/>
        <v>0</v>
      </c>
      <c r="J29" s="166">
        <f t="shared" si="3"/>
        <v>0</v>
      </c>
      <c r="K29" s="1186">
        <v>596</v>
      </c>
      <c r="L29" s="1186">
        <v>555</v>
      </c>
      <c r="M29" s="1186">
        <f t="shared" si="4"/>
        <v>-41</v>
      </c>
      <c r="N29" s="1187">
        <f t="shared" si="5"/>
        <v>-6.879194630872483</v>
      </c>
    </row>
    <row r="30" spans="1:14" ht="12" customHeight="1" thickBot="1">
      <c r="A30" s="59"/>
      <c r="B30" s="167" t="s">
        <v>1351</v>
      </c>
      <c r="C30" s="1188">
        <v>8</v>
      </c>
      <c r="D30" s="1189">
        <v>5</v>
      </c>
      <c r="E30" s="1189">
        <f t="shared" si="0"/>
        <v>-3</v>
      </c>
      <c r="F30" s="170">
        <f t="shared" si="1"/>
        <v>-37.5</v>
      </c>
      <c r="G30" s="1190">
        <v>0</v>
      </c>
      <c r="H30" s="1190">
        <v>0</v>
      </c>
      <c r="I30" s="1189">
        <f t="shared" si="2"/>
        <v>0</v>
      </c>
      <c r="J30" s="170">
        <v>0</v>
      </c>
      <c r="K30" s="1189">
        <v>9</v>
      </c>
      <c r="L30" s="1189">
        <v>9</v>
      </c>
      <c r="M30" s="1189">
        <f t="shared" si="4"/>
        <v>0</v>
      </c>
      <c r="N30" s="1191">
        <f t="shared" si="5"/>
        <v>0</v>
      </c>
    </row>
    <row r="31" ht="12">
      <c r="B31" s="44" t="s">
        <v>1358</v>
      </c>
    </row>
  </sheetData>
  <mergeCells count="1">
    <mergeCell ref="B5:B6"/>
  </mergeCells>
  <printOptions/>
  <pageMargins left="0.75" right="0.75" top="1" bottom="1" header="0.512" footer="0.512"/>
  <pageSetup orientation="portrait" paperSize="9"/>
</worksheet>
</file>

<file path=xl/worksheets/sheet44.xml><?xml version="1.0" encoding="utf-8"?>
<worksheet xmlns="http://schemas.openxmlformats.org/spreadsheetml/2006/main" xmlns:r="http://schemas.openxmlformats.org/officeDocument/2006/relationships">
  <sheetPr>
    <pageSetUpPr fitToPage="1"/>
  </sheetPr>
  <dimension ref="A1:F549"/>
  <sheetViews>
    <sheetView workbookViewId="0" topLeftCell="A1">
      <selection activeCell="A1" sqref="A1"/>
    </sheetView>
  </sheetViews>
  <sheetFormatPr defaultColWidth="9.00390625" defaultRowHeight="13.5"/>
  <cols>
    <col min="1" max="1" width="6.75390625" style="2" customWidth="1"/>
    <col min="2" max="2" width="6.875" style="2" customWidth="1"/>
    <col min="3" max="3" width="94.625" style="2" customWidth="1"/>
    <col min="4" max="4" width="9.625" style="2" customWidth="1"/>
    <col min="5" max="6" width="10.25390625" style="2" customWidth="1"/>
    <col min="7" max="9" width="9.00390625" style="2" customWidth="1"/>
    <col min="10" max="10" width="15.625" style="2" customWidth="1"/>
    <col min="11" max="16384" width="9.00390625" style="2" customWidth="1"/>
  </cols>
  <sheetData>
    <row r="1" spans="1:6" ht="12" customHeight="1">
      <c r="A1" s="1" t="s">
        <v>2197</v>
      </c>
      <c r="B1" s="1"/>
      <c r="C1" s="1"/>
      <c r="D1" s="1"/>
      <c r="E1" s="1"/>
      <c r="F1" s="1"/>
    </row>
    <row r="2" spans="1:6" ht="12" customHeight="1">
      <c r="A2" s="1"/>
      <c r="B2" s="1"/>
      <c r="C2" s="1"/>
      <c r="D2" s="1"/>
      <c r="E2" s="1"/>
      <c r="F2" s="1"/>
    </row>
    <row r="3" spans="2:6" ht="12" customHeight="1">
      <c r="B3" s="1" t="s">
        <v>2137</v>
      </c>
      <c r="C3" s="1"/>
      <c r="E3" s="1"/>
      <c r="F3" s="1"/>
    </row>
    <row r="4" spans="2:6" ht="12" customHeight="1">
      <c r="B4" s="3" t="s">
        <v>2140</v>
      </c>
      <c r="C4" s="1" t="s">
        <v>423</v>
      </c>
      <c r="E4" s="1"/>
      <c r="F4" s="1"/>
    </row>
    <row r="5" spans="2:3" ht="26.25" customHeight="1">
      <c r="B5" s="3" t="s">
        <v>2141</v>
      </c>
      <c r="C5" s="5" t="s">
        <v>425</v>
      </c>
    </row>
    <row r="6" spans="2:6" ht="12" customHeight="1">
      <c r="B6" s="3" t="s">
        <v>2144</v>
      </c>
      <c r="C6" s="5" t="s">
        <v>2322</v>
      </c>
      <c r="E6" s="1"/>
      <c r="F6" s="1"/>
    </row>
    <row r="7" spans="2:6" ht="12" customHeight="1">
      <c r="B7" s="3"/>
      <c r="C7" s="5" t="s">
        <v>2157</v>
      </c>
      <c r="E7" s="1"/>
      <c r="F7" s="1"/>
    </row>
    <row r="8" spans="2:6" ht="12" customHeight="1">
      <c r="B8" s="3"/>
      <c r="C8" s="5" t="s">
        <v>426</v>
      </c>
      <c r="E8" s="1"/>
      <c r="F8" s="1"/>
    </row>
    <row r="9" spans="2:6" ht="12" customHeight="1">
      <c r="B9" s="3"/>
      <c r="C9" s="5" t="s">
        <v>2158</v>
      </c>
      <c r="E9" s="1"/>
      <c r="F9" s="1"/>
    </row>
    <row r="10" spans="2:6" ht="12" customHeight="1">
      <c r="B10" s="3"/>
      <c r="C10" s="5" t="s">
        <v>2159</v>
      </c>
      <c r="E10" s="1"/>
      <c r="F10" s="1"/>
    </row>
    <row r="11" spans="2:6" ht="12" customHeight="1">
      <c r="B11" s="3"/>
      <c r="C11" s="5" t="s">
        <v>2160</v>
      </c>
      <c r="E11" s="1"/>
      <c r="F11" s="1"/>
    </row>
    <row r="12" spans="2:6" ht="12" customHeight="1">
      <c r="B12" s="3" t="s">
        <v>2145</v>
      </c>
      <c r="C12" s="4" t="s">
        <v>2198</v>
      </c>
      <c r="E12" s="1"/>
      <c r="F12" s="1"/>
    </row>
    <row r="13" spans="2:3" ht="12" customHeight="1">
      <c r="B13" s="3" t="s">
        <v>2146</v>
      </c>
      <c r="C13" s="5" t="s">
        <v>427</v>
      </c>
    </row>
    <row r="14" spans="2:3" ht="24">
      <c r="B14" s="3"/>
      <c r="C14" s="5" t="s">
        <v>428</v>
      </c>
    </row>
    <row r="15" spans="2:3" ht="12" customHeight="1">
      <c r="B15" s="3"/>
      <c r="C15" s="5" t="s">
        <v>429</v>
      </c>
    </row>
    <row r="16" spans="2:3" ht="12" customHeight="1">
      <c r="B16" s="3"/>
      <c r="C16" s="5" t="s">
        <v>2265</v>
      </c>
    </row>
    <row r="17" spans="2:3" ht="24.75" customHeight="1">
      <c r="B17" s="3" t="s">
        <v>510</v>
      </c>
      <c r="C17" s="5" t="s">
        <v>430</v>
      </c>
    </row>
    <row r="18" spans="2:3" ht="12">
      <c r="B18" s="3" t="s">
        <v>2147</v>
      </c>
      <c r="C18" s="5" t="s">
        <v>431</v>
      </c>
    </row>
    <row r="19" spans="2:3" ht="12">
      <c r="B19" s="1"/>
      <c r="C19" s="5"/>
    </row>
    <row r="20" spans="2:6" ht="12" customHeight="1">
      <c r="B20" s="1"/>
      <c r="C20" s="1" t="s">
        <v>2199</v>
      </c>
      <c r="F20" s="1"/>
    </row>
    <row r="21" spans="2:6" ht="12">
      <c r="B21" s="1"/>
      <c r="C21" s="1" t="s">
        <v>2278</v>
      </c>
      <c r="E21" s="1"/>
      <c r="F21" s="1"/>
    </row>
    <row r="22" spans="1:6" ht="12">
      <c r="A22" s="1"/>
      <c r="B22" s="1"/>
      <c r="C22" s="1"/>
      <c r="D22" s="1"/>
      <c r="E22" s="1"/>
      <c r="F22" s="1"/>
    </row>
    <row r="23" spans="1:4" ht="12">
      <c r="A23" s="1"/>
      <c r="B23" s="1"/>
      <c r="C23" s="1"/>
      <c r="D23" s="1"/>
    </row>
    <row r="24" spans="2:4" ht="12">
      <c r="B24" s="1" t="s">
        <v>2138</v>
      </c>
      <c r="C24" s="1"/>
      <c r="D24" s="1"/>
    </row>
    <row r="25" ht="12">
      <c r="B25" s="2" t="s">
        <v>511</v>
      </c>
    </row>
    <row r="26" spans="2:3" ht="12">
      <c r="B26" s="11" t="s">
        <v>436</v>
      </c>
      <c r="C26" s="6" t="s">
        <v>2139</v>
      </c>
    </row>
    <row r="27" spans="2:3" ht="12">
      <c r="B27" s="11" t="s">
        <v>437</v>
      </c>
      <c r="C27" s="6" t="s">
        <v>2070</v>
      </c>
    </row>
    <row r="28" spans="2:3" ht="12">
      <c r="B28" s="11" t="s">
        <v>438</v>
      </c>
      <c r="C28" s="6" t="s">
        <v>2293</v>
      </c>
    </row>
    <row r="29" spans="2:3" ht="12">
      <c r="B29" s="11" t="s">
        <v>439</v>
      </c>
      <c r="C29" s="6" t="s">
        <v>2294</v>
      </c>
    </row>
    <row r="30" spans="2:3" ht="12">
      <c r="B30" s="11" t="s">
        <v>440</v>
      </c>
      <c r="C30" s="6" t="s">
        <v>2300</v>
      </c>
    </row>
    <row r="31" spans="2:3" ht="12">
      <c r="B31" s="11" t="s">
        <v>441</v>
      </c>
      <c r="C31" s="6" t="s">
        <v>2200</v>
      </c>
    </row>
    <row r="32" spans="2:3" ht="12">
      <c r="B32" s="11" t="s">
        <v>442</v>
      </c>
      <c r="C32" s="6" t="s">
        <v>2209</v>
      </c>
    </row>
    <row r="33" spans="2:3" ht="12">
      <c r="B33" s="16" t="s">
        <v>443</v>
      </c>
      <c r="C33" s="17" t="s">
        <v>2201</v>
      </c>
    </row>
    <row r="34" spans="2:3" ht="12">
      <c r="B34" s="11" t="s">
        <v>444</v>
      </c>
      <c r="C34" s="6" t="s">
        <v>2266</v>
      </c>
    </row>
    <row r="35" spans="2:3" ht="12">
      <c r="B35" s="11" t="s">
        <v>445</v>
      </c>
      <c r="C35" s="6" t="s">
        <v>2295</v>
      </c>
    </row>
    <row r="36" spans="2:3" ht="12">
      <c r="B36" s="11" t="s">
        <v>446</v>
      </c>
      <c r="C36" s="6" t="s">
        <v>432</v>
      </c>
    </row>
    <row r="37" spans="2:3" ht="12">
      <c r="B37" s="11" t="s">
        <v>447</v>
      </c>
      <c r="C37" s="6" t="s">
        <v>433</v>
      </c>
    </row>
    <row r="38" spans="2:3" ht="12">
      <c r="B38" s="11" t="s">
        <v>448</v>
      </c>
      <c r="C38" s="6" t="s">
        <v>434</v>
      </c>
    </row>
    <row r="39" spans="2:3" ht="12">
      <c r="B39" s="11" t="s">
        <v>449</v>
      </c>
      <c r="C39" s="2" t="s">
        <v>435</v>
      </c>
    </row>
    <row r="40" spans="2:3" ht="12">
      <c r="B40" s="11" t="s">
        <v>450</v>
      </c>
      <c r="C40" s="2" t="s">
        <v>2305</v>
      </c>
    </row>
    <row r="41" spans="2:3" ht="12">
      <c r="B41" s="11" t="s">
        <v>451</v>
      </c>
      <c r="C41" s="2" t="s">
        <v>2296</v>
      </c>
    </row>
    <row r="42" ht="12">
      <c r="C42" s="2" t="s">
        <v>2297</v>
      </c>
    </row>
    <row r="43" ht="12">
      <c r="C43" s="6" t="s">
        <v>2210</v>
      </c>
    </row>
    <row r="44" ht="12">
      <c r="C44" s="6" t="s">
        <v>2298</v>
      </c>
    </row>
    <row r="45" ht="12">
      <c r="C45" s="6" t="s">
        <v>2211</v>
      </c>
    </row>
    <row r="46" spans="2:3" ht="12">
      <c r="B46" s="11" t="s">
        <v>452</v>
      </c>
      <c r="C46" s="6" t="s">
        <v>2299</v>
      </c>
    </row>
    <row r="47" ht="12">
      <c r="C47" s="6"/>
    </row>
    <row r="48" ht="12">
      <c r="B48" s="2" t="s">
        <v>2148</v>
      </c>
    </row>
    <row r="49" spans="2:3" ht="12">
      <c r="B49" s="11" t="s">
        <v>453</v>
      </c>
      <c r="C49" s="6" t="s">
        <v>2212</v>
      </c>
    </row>
    <row r="50" spans="2:3" ht="12">
      <c r="B50" s="16" t="s">
        <v>454</v>
      </c>
      <c r="C50" s="17" t="s">
        <v>2213</v>
      </c>
    </row>
    <row r="51" spans="2:3" ht="12">
      <c r="B51" s="11" t="s">
        <v>455</v>
      </c>
      <c r="C51" s="6" t="s">
        <v>2214</v>
      </c>
    </row>
    <row r="52" spans="2:3" ht="12">
      <c r="B52" s="11" t="s">
        <v>456</v>
      </c>
      <c r="C52" s="2" t="s">
        <v>2215</v>
      </c>
    </row>
    <row r="53" spans="2:3" ht="12">
      <c r="B53" s="16" t="s">
        <v>457</v>
      </c>
      <c r="C53" s="18" t="s">
        <v>340</v>
      </c>
    </row>
    <row r="54" spans="2:3" ht="12">
      <c r="B54" s="11" t="s">
        <v>458</v>
      </c>
      <c r="C54" s="2" t="s">
        <v>341</v>
      </c>
    </row>
    <row r="55" ht="12">
      <c r="C55" s="2" t="s">
        <v>2291</v>
      </c>
    </row>
    <row r="56" ht="12">
      <c r="C56" s="2" t="s">
        <v>2292</v>
      </c>
    </row>
    <row r="57" spans="2:3" ht="12">
      <c r="B57" s="11" t="s">
        <v>459</v>
      </c>
      <c r="C57" s="2" t="s">
        <v>2202</v>
      </c>
    </row>
    <row r="58" spans="2:3" ht="12">
      <c r="B58" s="11" t="s">
        <v>460</v>
      </c>
      <c r="C58" s="2" t="s">
        <v>342</v>
      </c>
    </row>
    <row r="59" spans="2:3" ht="12">
      <c r="B59" s="11" t="s">
        <v>461</v>
      </c>
      <c r="C59" s="2" t="s">
        <v>343</v>
      </c>
    </row>
    <row r="60" spans="2:3" ht="12">
      <c r="B60" s="11" t="s">
        <v>465</v>
      </c>
      <c r="C60" s="2" t="s">
        <v>344</v>
      </c>
    </row>
    <row r="61" spans="2:3" ht="12">
      <c r="B61" s="11" t="s">
        <v>462</v>
      </c>
      <c r="C61" s="2" t="s">
        <v>345</v>
      </c>
    </row>
    <row r="62" spans="2:3" ht="12">
      <c r="B62" s="11" t="s">
        <v>463</v>
      </c>
      <c r="C62" s="2" t="s">
        <v>346</v>
      </c>
    </row>
    <row r="63" spans="2:3" ht="12">
      <c r="B63" s="11" t="s">
        <v>464</v>
      </c>
      <c r="C63" s="2" t="s">
        <v>2071</v>
      </c>
    </row>
    <row r="64" spans="2:3" ht="12">
      <c r="B64" s="11" t="s">
        <v>466</v>
      </c>
      <c r="C64" s="2" t="s">
        <v>2072</v>
      </c>
    </row>
    <row r="65" spans="2:3" ht="12">
      <c r="B65" s="11" t="s">
        <v>467</v>
      </c>
      <c r="C65" s="2" t="s">
        <v>2271</v>
      </c>
    </row>
    <row r="66" spans="2:3" ht="12">
      <c r="B66" s="11" t="s">
        <v>2277</v>
      </c>
      <c r="C66" s="2" t="s">
        <v>2272</v>
      </c>
    </row>
    <row r="67" spans="2:3" ht="12">
      <c r="B67" s="11" t="s">
        <v>468</v>
      </c>
      <c r="C67" s="2" t="s">
        <v>2273</v>
      </c>
    </row>
    <row r="68" spans="2:3" ht="12">
      <c r="B68" s="11" t="s">
        <v>2073</v>
      </c>
      <c r="C68" s="2" t="s">
        <v>2274</v>
      </c>
    </row>
    <row r="69" spans="2:3" ht="24">
      <c r="B69" s="3" t="s">
        <v>2276</v>
      </c>
      <c r="C69" s="7" t="s">
        <v>2275</v>
      </c>
    </row>
    <row r="70" spans="2:3" ht="12">
      <c r="B70" s="11" t="s">
        <v>2193</v>
      </c>
      <c r="C70" s="2" t="s">
        <v>347</v>
      </c>
    </row>
    <row r="71" spans="2:3" ht="12">
      <c r="B71" s="11" t="s">
        <v>2194</v>
      </c>
      <c r="C71" s="2" t="s">
        <v>348</v>
      </c>
    </row>
    <row r="72" spans="2:3" ht="24">
      <c r="B72" s="3" t="s">
        <v>2195</v>
      </c>
      <c r="C72" s="7" t="s">
        <v>349</v>
      </c>
    </row>
    <row r="73" spans="2:3" ht="12">
      <c r="B73" s="11" t="s">
        <v>471</v>
      </c>
      <c r="C73" s="2" t="s">
        <v>350</v>
      </c>
    </row>
    <row r="74" spans="2:3" ht="12">
      <c r="B74" s="16" t="s">
        <v>472</v>
      </c>
      <c r="C74" s="18" t="s">
        <v>351</v>
      </c>
    </row>
    <row r="75" spans="2:3" ht="12">
      <c r="B75" s="11" t="s">
        <v>473</v>
      </c>
      <c r="C75" s="2" t="s">
        <v>352</v>
      </c>
    </row>
    <row r="76" spans="2:3" ht="12">
      <c r="B76" s="11" t="s">
        <v>474</v>
      </c>
      <c r="C76" s="2" t="s">
        <v>353</v>
      </c>
    </row>
    <row r="77" spans="2:3" ht="12">
      <c r="B77" s="11" t="s">
        <v>475</v>
      </c>
      <c r="C77" s="2" t="s">
        <v>469</v>
      </c>
    </row>
    <row r="78" spans="2:3" ht="12">
      <c r="B78" s="11" t="s">
        <v>476</v>
      </c>
      <c r="C78" s="2" t="s">
        <v>470</v>
      </c>
    </row>
    <row r="80" ht="12">
      <c r="B80" s="2" t="s">
        <v>2149</v>
      </c>
    </row>
    <row r="81" spans="2:3" ht="12">
      <c r="B81" s="16" t="s">
        <v>477</v>
      </c>
      <c r="C81" s="18" t="s">
        <v>354</v>
      </c>
    </row>
    <row r="82" spans="2:3" ht="12">
      <c r="B82" s="11" t="s">
        <v>478</v>
      </c>
      <c r="C82" s="2" t="s">
        <v>355</v>
      </c>
    </row>
    <row r="83" spans="2:3" ht="12">
      <c r="B83" s="11" t="s">
        <v>356</v>
      </c>
      <c r="C83" s="2" t="s">
        <v>357</v>
      </c>
    </row>
    <row r="84" spans="2:3" ht="12">
      <c r="B84" s="11" t="s">
        <v>359</v>
      </c>
      <c r="C84" s="2" t="s">
        <v>358</v>
      </c>
    </row>
    <row r="85" spans="2:3" ht="12">
      <c r="B85" s="11" t="s">
        <v>360</v>
      </c>
      <c r="C85" s="2" t="s">
        <v>361</v>
      </c>
    </row>
    <row r="86" spans="2:3" ht="12">
      <c r="B86" s="11" t="s">
        <v>363</v>
      </c>
      <c r="C86" s="2" t="s">
        <v>362</v>
      </c>
    </row>
    <row r="87" spans="2:3" ht="12">
      <c r="B87" s="11" t="s">
        <v>479</v>
      </c>
      <c r="C87" s="2" t="s">
        <v>364</v>
      </c>
    </row>
    <row r="89" ht="12">
      <c r="B89" s="2" t="s">
        <v>2150</v>
      </c>
    </row>
    <row r="90" spans="2:3" ht="12">
      <c r="B90" s="16" t="s">
        <v>480</v>
      </c>
      <c r="C90" s="18" t="s">
        <v>365</v>
      </c>
    </row>
    <row r="91" spans="2:3" ht="12">
      <c r="B91" s="16" t="s">
        <v>481</v>
      </c>
      <c r="C91" s="19" t="s">
        <v>366</v>
      </c>
    </row>
    <row r="92" spans="2:3" ht="12">
      <c r="B92" s="11" t="s">
        <v>482</v>
      </c>
      <c r="C92" s="8" t="s">
        <v>367</v>
      </c>
    </row>
    <row r="93" spans="2:3" ht="12">
      <c r="B93" s="11" t="s">
        <v>483</v>
      </c>
      <c r="C93" s="8" t="s">
        <v>368</v>
      </c>
    </row>
    <row r="94" spans="2:3" ht="12">
      <c r="B94" s="11" t="s">
        <v>484</v>
      </c>
      <c r="C94" s="8" t="s">
        <v>369</v>
      </c>
    </row>
    <row r="95" spans="2:3" ht="12">
      <c r="B95" s="11" t="s">
        <v>485</v>
      </c>
      <c r="C95" s="8" t="s">
        <v>370</v>
      </c>
    </row>
    <row r="96" spans="2:3" ht="12">
      <c r="B96" s="11" t="s">
        <v>486</v>
      </c>
      <c r="C96" s="8" t="s">
        <v>371</v>
      </c>
    </row>
    <row r="97" spans="2:3" ht="12">
      <c r="B97" s="11" t="s">
        <v>487</v>
      </c>
      <c r="C97" s="8" t="s">
        <v>372</v>
      </c>
    </row>
    <row r="98" spans="2:3" ht="12">
      <c r="B98" s="11" t="s">
        <v>488</v>
      </c>
      <c r="C98" s="8" t="s">
        <v>373</v>
      </c>
    </row>
    <row r="99" spans="2:3" ht="12">
      <c r="B99" s="11" t="s">
        <v>489</v>
      </c>
      <c r="C99" s="8" t="s">
        <v>374</v>
      </c>
    </row>
    <row r="100" spans="2:3" ht="12">
      <c r="B100" s="11" t="s">
        <v>490</v>
      </c>
      <c r="C100" s="2" t="s">
        <v>2196</v>
      </c>
    </row>
    <row r="101" ht="12">
      <c r="C101" s="2" t="s">
        <v>2074</v>
      </c>
    </row>
    <row r="102" ht="12">
      <c r="C102" s="2" t="s">
        <v>2075</v>
      </c>
    </row>
    <row r="103" spans="2:3" ht="24">
      <c r="B103" s="3" t="s">
        <v>492</v>
      </c>
      <c r="C103" s="7" t="s">
        <v>375</v>
      </c>
    </row>
    <row r="104" spans="2:3" ht="12">
      <c r="B104" s="11" t="s">
        <v>491</v>
      </c>
      <c r="C104" s="2" t="s">
        <v>2345</v>
      </c>
    </row>
    <row r="105" spans="2:3" ht="12">
      <c r="B105" s="11" t="s">
        <v>498</v>
      </c>
      <c r="C105" s="2" t="s">
        <v>2346</v>
      </c>
    </row>
    <row r="106" spans="2:3" ht="12">
      <c r="B106" s="11" t="s">
        <v>499</v>
      </c>
      <c r="C106" s="2" t="s">
        <v>2347</v>
      </c>
    </row>
    <row r="107" spans="2:3" ht="12">
      <c r="B107" s="16" t="s">
        <v>500</v>
      </c>
      <c r="C107" s="18" t="s">
        <v>2348</v>
      </c>
    </row>
    <row r="108" spans="2:3" ht="12">
      <c r="B108" s="11" t="s">
        <v>501</v>
      </c>
      <c r="C108" s="2" t="s">
        <v>2349</v>
      </c>
    </row>
    <row r="109" spans="2:3" ht="12">
      <c r="B109" s="11" t="s">
        <v>502</v>
      </c>
      <c r="C109" s="2" t="s">
        <v>2350</v>
      </c>
    </row>
    <row r="110" spans="2:3" ht="12">
      <c r="B110" s="11"/>
      <c r="C110" s="2" t="s">
        <v>493</v>
      </c>
    </row>
    <row r="111" spans="2:3" ht="12">
      <c r="B111" s="11"/>
      <c r="C111" s="2" t="s">
        <v>494</v>
      </c>
    </row>
    <row r="112" spans="2:3" ht="12">
      <c r="B112" s="11"/>
      <c r="C112" s="2" t="s">
        <v>495</v>
      </c>
    </row>
    <row r="113" ht="12">
      <c r="C113" s="2" t="s">
        <v>496</v>
      </c>
    </row>
    <row r="114" ht="12">
      <c r="C114" s="2" t="s">
        <v>497</v>
      </c>
    </row>
    <row r="115" spans="2:3" ht="12">
      <c r="B115" s="11" t="s">
        <v>503</v>
      </c>
      <c r="C115" s="8" t="s">
        <v>2351</v>
      </c>
    </row>
    <row r="116" spans="2:3" ht="12">
      <c r="B116" s="11" t="s">
        <v>504</v>
      </c>
      <c r="C116" s="2" t="s">
        <v>2352</v>
      </c>
    </row>
    <row r="117" spans="2:3" ht="12">
      <c r="B117" s="11" t="s">
        <v>505</v>
      </c>
      <c r="C117" s="8" t="s">
        <v>2353</v>
      </c>
    </row>
    <row r="118" spans="2:3" ht="12">
      <c r="B118" s="11" t="s">
        <v>506</v>
      </c>
      <c r="C118" s="2" t="s">
        <v>2354</v>
      </c>
    </row>
    <row r="119" spans="2:3" ht="12">
      <c r="B119" s="11" t="s">
        <v>507</v>
      </c>
      <c r="C119" s="2" t="s">
        <v>2355</v>
      </c>
    </row>
    <row r="120" spans="2:3" ht="12">
      <c r="B120" s="11" t="s">
        <v>2161</v>
      </c>
      <c r="C120" s="2" t="s">
        <v>2356</v>
      </c>
    </row>
    <row r="121" spans="2:3" ht="12">
      <c r="B121" s="11" t="s">
        <v>2162</v>
      </c>
      <c r="C121" s="2" t="s">
        <v>2357</v>
      </c>
    </row>
    <row r="122" spans="2:3" ht="12">
      <c r="B122" s="16" t="s">
        <v>2163</v>
      </c>
      <c r="C122" s="18" t="s">
        <v>2358</v>
      </c>
    </row>
    <row r="123" spans="2:3" ht="12">
      <c r="B123" s="11" t="s">
        <v>2164</v>
      </c>
      <c r="C123" s="2" t="s">
        <v>2359</v>
      </c>
    </row>
    <row r="124" spans="2:3" ht="12">
      <c r="B124" s="11" t="s">
        <v>2165</v>
      </c>
      <c r="C124" s="2" t="s">
        <v>2360</v>
      </c>
    </row>
    <row r="125" spans="2:3" ht="12">
      <c r="B125" s="11" t="s">
        <v>2166</v>
      </c>
      <c r="C125" s="2" t="s">
        <v>2361</v>
      </c>
    </row>
    <row r="126" spans="2:3" ht="12">
      <c r="B126" s="11" t="s">
        <v>379</v>
      </c>
      <c r="C126" s="2" t="s">
        <v>2362</v>
      </c>
    </row>
    <row r="127" spans="2:3" ht="12">
      <c r="B127" s="11" t="s">
        <v>380</v>
      </c>
      <c r="C127" s="2" t="s">
        <v>2363</v>
      </c>
    </row>
    <row r="128" ht="12">
      <c r="B128" s="11"/>
    </row>
    <row r="129" ht="12">
      <c r="B129" s="2" t="s">
        <v>2151</v>
      </c>
    </row>
    <row r="130" spans="2:3" ht="12">
      <c r="B130" s="11" t="s">
        <v>2167</v>
      </c>
      <c r="C130" s="6" t="s">
        <v>381</v>
      </c>
    </row>
    <row r="131" spans="2:3" ht="12">
      <c r="B131" s="11" t="s">
        <v>2168</v>
      </c>
      <c r="C131" s="6" t="s">
        <v>376</v>
      </c>
    </row>
    <row r="132" spans="2:3" ht="12">
      <c r="B132" s="16" t="s">
        <v>2169</v>
      </c>
      <c r="C132" s="17" t="s">
        <v>382</v>
      </c>
    </row>
    <row r="133" spans="2:3" ht="12">
      <c r="B133" s="11" t="s">
        <v>2170</v>
      </c>
      <c r="C133" s="6" t="s">
        <v>383</v>
      </c>
    </row>
    <row r="134" spans="2:3" ht="12">
      <c r="B134" s="11" t="s">
        <v>2171</v>
      </c>
      <c r="C134" s="6" t="s">
        <v>384</v>
      </c>
    </row>
    <row r="135" spans="2:3" ht="12">
      <c r="B135" s="11" t="s">
        <v>2172</v>
      </c>
      <c r="C135" s="6" t="s">
        <v>385</v>
      </c>
    </row>
    <row r="136" spans="2:3" ht="12">
      <c r="B136" s="11" t="s">
        <v>2173</v>
      </c>
      <c r="C136" s="6" t="s">
        <v>386</v>
      </c>
    </row>
    <row r="137" spans="2:3" ht="12">
      <c r="B137" s="16" t="s">
        <v>2174</v>
      </c>
      <c r="C137" s="17" t="s">
        <v>387</v>
      </c>
    </row>
    <row r="138" spans="2:3" ht="12">
      <c r="B138" s="11" t="s">
        <v>2175</v>
      </c>
      <c r="C138" s="6" t="s">
        <v>2203</v>
      </c>
    </row>
    <row r="139" ht="12">
      <c r="C139" s="6" t="s">
        <v>2077</v>
      </c>
    </row>
    <row r="140" ht="12">
      <c r="C140" s="6" t="s">
        <v>388</v>
      </c>
    </row>
    <row r="141" ht="12">
      <c r="C141" s="6" t="s">
        <v>2078</v>
      </c>
    </row>
    <row r="142" spans="2:3" ht="12">
      <c r="B142" s="11" t="s">
        <v>2176</v>
      </c>
      <c r="C142" s="6" t="s">
        <v>2364</v>
      </c>
    </row>
    <row r="143" ht="12">
      <c r="C143" s="6" t="s">
        <v>2079</v>
      </c>
    </row>
    <row r="144" ht="12">
      <c r="C144" s="6" t="s">
        <v>2303</v>
      </c>
    </row>
    <row r="145" ht="12">
      <c r="C145" s="6" t="s">
        <v>2080</v>
      </c>
    </row>
    <row r="146" ht="12">
      <c r="C146" s="6" t="s">
        <v>2081</v>
      </c>
    </row>
    <row r="147" spans="2:3" ht="12">
      <c r="B147" s="11" t="s">
        <v>2177</v>
      </c>
      <c r="C147" s="6" t="s">
        <v>2365</v>
      </c>
    </row>
    <row r="148" spans="2:3" ht="12">
      <c r="B148" s="11" t="s">
        <v>2178</v>
      </c>
      <c r="C148" s="6" t="s">
        <v>2366</v>
      </c>
    </row>
    <row r="149" spans="2:3" ht="12">
      <c r="B149" s="11" t="s">
        <v>2179</v>
      </c>
      <c r="C149" s="6" t="s">
        <v>2367</v>
      </c>
    </row>
    <row r="150" spans="2:3" ht="12">
      <c r="B150" s="11" t="s">
        <v>2180</v>
      </c>
      <c r="C150" s="6" t="s">
        <v>2368</v>
      </c>
    </row>
    <row r="151" spans="2:3" ht="12">
      <c r="B151" s="11" t="s">
        <v>2181</v>
      </c>
      <c r="C151" s="6" t="s">
        <v>2369</v>
      </c>
    </row>
    <row r="152" spans="2:3" ht="12">
      <c r="B152" s="11" t="s">
        <v>2182</v>
      </c>
      <c r="C152" s="6" t="s">
        <v>2370</v>
      </c>
    </row>
    <row r="153" ht="12">
      <c r="C153" s="6"/>
    </row>
    <row r="154" ht="12">
      <c r="B154" s="2" t="s">
        <v>2152</v>
      </c>
    </row>
    <row r="155" spans="2:3" ht="12">
      <c r="B155" s="16" t="s">
        <v>2183</v>
      </c>
      <c r="C155" s="20" t="s">
        <v>2371</v>
      </c>
    </row>
    <row r="156" spans="2:3" ht="12">
      <c r="B156" s="11" t="s">
        <v>2184</v>
      </c>
      <c r="C156" s="7" t="s">
        <v>2323</v>
      </c>
    </row>
    <row r="157" spans="2:3" ht="12" customHeight="1">
      <c r="B157" s="11" t="s">
        <v>2185</v>
      </c>
      <c r="C157" s="7" t="s">
        <v>2372</v>
      </c>
    </row>
    <row r="158" spans="2:3" ht="12">
      <c r="B158" s="11" t="s">
        <v>2186</v>
      </c>
      <c r="C158" s="2" t="s">
        <v>2373</v>
      </c>
    </row>
    <row r="159" spans="2:3" ht="12">
      <c r="B159" s="11" t="s">
        <v>2187</v>
      </c>
      <c r="C159" s="2" t="s">
        <v>2374</v>
      </c>
    </row>
    <row r="160" spans="2:3" ht="12">
      <c r="B160" s="16" t="s">
        <v>2188</v>
      </c>
      <c r="C160" s="18" t="s">
        <v>2375</v>
      </c>
    </row>
    <row r="161" spans="2:3" ht="12">
      <c r="B161" s="11" t="s">
        <v>2189</v>
      </c>
      <c r="C161" s="2" t="s">
        <v>2376</v>
      </c>
    </row>
    <row r="162" spans="2:3" ht="12">
      <c r="B162" s="11" t="s">
        <v>2190</v>
      </c>
      <c r="C162" s="2" t="s">
        <v>2377</v>
      </c>
    </row>
    <row r="163" spans="2:3" ht="12">
      <c r="B163" s="11" t="s">
        <v>2191</v>
      </c>
      <c r="C163" s="6" t="s">
        <v>2378</v>
      </c>
    </row>
    <row r="164" spans="2:3" ht="12">
      <c r="B164" s="11" t="s">
        <v>2192</v>
      </c>
      <c r="C164" s="6" t="s">
        <v>2324</v>
      </c>
    </row>
    <row r="165" ht="12">
      <c r="C165" s="6"/>
    </row>
    <row r="166" ht="12">
      <c r="B166" s="2" t="s">
        <v>2136</v>
      </c>
    </row>
    <row r="167" spans="2:3" ht="12">
      <c r="B167" s="11" t="s">
        <v>389</v>
      </c>
      <c r="C167" s="2" t="s">
        <v>573</v>
      </c>
    </row>
    <row r="168" spans="2:3" ht="12">
      <c r="B168" s="11" t="s">
        <v>390</v>
      </c>
      <c r="C168" s="2" t="s">
        <v>574</v>
      </c>
    </row>
    <row r="169" spans="2:3" ht="12">
      <c r="B169" s="11" t="s">
        <v>391</v>
      </c>
      <c r="C169" s="2" t="s">
        <v>575</v>
      </c>
    </row>
    <row r="170" spans="2:3" ht="24" customHeight="1">
      <c r="B170" s="21" t="s">
        <v>392</v>
      </c>
      <c r="C170" s="20" t="s">
        <v>576</v>
      </c>
    </row>
    <row r="171" spans="2:3" ht="12" customHeight="1">
      <c r="B171" s="11" t="s">
        <v>393</v>
      </c>
      <c r="C171" s="7" t="s">
        <v>577</v>
      </c>
    </row>
    <row r="172" spans="2:3" ht="12">
      <c r="B172" s="16" t="s">
        <v>394</v>
      </c>
      <c r="C172" s="22" t="s">
        <v>578</v>
      </c>
    </row>
    <row r="173" spans="2:3" ht="24" customHeight="1">
      <c r="B173" s="3" t="s">
        <v>395</v>
      </c>
      <c r="C173" s="9" t="s">
        <v>579</v>
      </c>
    </row>
    <row r="174" spans="2:3" ht="24" customHeight="1">
      <c r="B174" s="3" t="s">
        <v>396</v>
      </c>
      <c r="C174" s="9" t="s">
        <v>580</v>
      </c>
    </row>
    <row r="175" spans="2:3" ht="12">
      <c r="B175" s="11" t="s">
        <v>397</v>
      </c>
      <c r="C175" s="2" t="s">
        <v>581</v>
      </c>
    </row>
    <row r="176" ht="12">
      <c r="C176" s="2" t="s">
        <v>2132</v>
      </c>
    </row>
    <row r="177" ht="12">
      <c r="C177" s="2" t="s">
        <v>2133</v>
      </c>
    </row>
    <row r="178" spans="2:3" ht="12">
      <c r="B178" s="11" t="s">
        <v>398</v>
      </c>
      <c r="C178" s="2" t="s">
        <v>582</v>
      </c>
    </row>
    <row r="179" spans="2:3" ht="12">
      <c r="B179" s="11" t="s">
        <v>399</v>
      </c>
      <c r="C179" s="2" t="s">
        <v>583</v>
      </c>
    </row>
    <row r="180" spans="2:3" ht="12">
      <c r="B180" s="11"/>
      <c r="C180" s="2" t="s">
        <v>2267</v>
      </c>
    </row>
    <row r="181" spans="2:3" ht="12">
      <c r="B181" s="11"/>
      <c r="C181" s="2" t="s">
        <v>2268</v>
      </c>
    </row>
    <row r="183" ht="12">
      <c r="B183" s="2" t="s">
        <v>2153</v>
      </c>
    </row>
    <row r="184" spans="2:3" ht="12">
      <c r="B184" s="11" t="s">
        <v>400</v>
      </c>
      <c r="C184" s="2" t="s">
        <v>584</v>
      </c>
    </row>
    <row r="185" spans="2:3" ht="12">
      <c r="B185" s="16" t="s">
        <v>401</v>
      </c>
      <c r="C185" s="18" t="s">
        <v>2083</v>
      </c>
    </row>
    <row r="186" spans="2:3" ht="12">
      <c r="B186" s="11" t="s">
        <v>402</v>
      </c>
      <c r="C186" s="2" t="s">
        <v>585</v>
      </c>
    </row>
    <row r="187" ht="12">
      <c r="C187" s="2" t="s">
        <v>2089</v>
      </c>
    </row>
    <row r="188" ht="12">
      <c r="C188" s="2" t="s">
        <v>2090</v>
      </c>
    </row>
    <row r="189" ht="12">
      <c r="C189" s="2" t="s">
        <v>2091</v>
      </c>
    </row>
    <row r="190" spans="2:3" ht="12">
      <c r="B190" s="11" t="s">
        <v>403</v>
      </c>
      <c r="C190" s="2" t="s">
        <v>586</v>
      </c>
    </row>
    <row r="191" spans="2:3" ht="12" customHeight="1">
      <c r="B191" s="11" t="s">
        <v>404</v>
      </c>
      <c r="C191" s="7" t="s">
        <v>2325</v>
      </c>
    </row>
    <row r="192" spans="2:3" ht="12">
      <c r="B192" s="11" t="s">
        <v>405</v>
      </c>
      <c r="C192" s="2" t="s">
        <v>2326</v>
      </c>
    </row>
    <row r="193" spans="2:3" ht="12">
      <c r="B193" s="11" t="s">
        <v>406</v>
      </c>
      <c r="C193" s="2" t="s">
        <v>2327</v>
      </c>
    </row>
    <row r="194" spans="2:3" ht="12">
      <c r="B194" s="11" t="s">
        <v>407</v>
      </c>
      <c r="C194" s="2" t="s">
        <v>2328</v>
      </c>
    </row>
    <row r="195" spans="2:3" ht="12">
      <c r="B195" s="11" t="s">
        <v>408</v>
      </c>
      <c r="C195" s="2" t="s">
        <v>2329</v>
      </c>
    </row>
    <row r="196" spans="2:3" ht="12">
      <c r="B196" s="11" t="s">
        <v>409</v>
      </c>
      <c r="C196" s="2" t="s">
        <v>2330</v>
      </c>
    </row>
    <row r="197" spans="2:3" ht="24" customHeight="1">
      <c r="B197" s="3" t="s">
        <v>410</v>
      </c>
      <c r="C197" s="7" t="s">
        <v>2331</v>
      </c>
    </row>
    <row r="198" spans="2:3" ht="12">
      <c r="B198" s="11" t="s">
        <v>411</v>
      </c>
      <c r="C198" s="2" t="s">
        <v>587</v>
      </c>
    </row>
    <row r="199" spans="2:3" ht="12" customHeight="1">
      <c r="B199" s="11" t="s">
        <v>412</v>
      </c>
      <c r="C199" s="7" t="s">
        <v>588</v>
      </c>
    </row>
    <row r="200" spans="2:3" ht="12">
      <c r="B200" s="11" t="s">
        <v>415</v>
      </c>
      <c r="C200" s="2" t="s">
        <v>589</v>
      </c>
    </row>
    <row r="201" ht="12">
      <c r="C201" s="2" t="s">
        <v>413</v>
      </c>
    </row>
    <row r="202" ht="12">
      <c r="C202" s="2" t="s">
        <v>414</v>
      </c>
    </row>
    <row r="203" spans="2:3" ht="12" customHeight="1">
      <c r="B203" s="11" t="s">
        <v>416</v>
      </c>
      <c r="C203" s="7" t="s">
        <v>590</v>
      </c>
    </row>
    <row r="204" ht="12" customHeight="1">
      <c r="C204" s="7" t="s">
        <v>2092</v>
      </c>
    </row>
    <row r="205" ht="12" customHeight="1">
      <c r="C205" s="7" t="s">
        <v>2093</v>
      </c>
    </row>
    <row r="207" ht="12">
      <c r="B207" s="2" t="s">
        <v>417</v>
      </c>
    </row>
    <row r="208" spans="2:3" ht="12">
      <c r="B208" s="11" t="s">
        <v>418</v>
      </c>
      <c r="C208" s="2" t="s">
        <v>419</v>
      </c>
    </row>
    <row r="209" spans="2:3" ht="12">
      <c r="B209" s="11" t="s">
        <v>420</v>
      </c>
      <c r="C209" s="2" t="s">
        <v>591</v>
      </c>
    </row>
    <row r="210" spans="2:3" ht="12">
      <c r="B210" s="16" t="s">
        <v>421</v>
      </c>
      <c r="C210" s="18" t="s">
        <v>592</v>
      </c>
    </row>
    <row r="211" spans="2:3" ht="12">
      <c r="B211" s="11" t="s">
        <v>2306</v>
      </c>
      <c r="C211" s="2" t="s">
        <v>593</v>
      </c>
    </row>
    <row r="212" spans="2:3" ht="12">
      <c r="B212" s="11" t="s">
        <v>2307</v>
      </c>
      <c r="C212" s="2" t="s">
        <v>594</v>
      </c>
    </row>
    <row r="213" spans="2:3" ht="12">
      <c r="B213" s="11" t="s">
        <v>2308</v>
      </c>
      <c r="C213" s="2" t="s">
        <v>595</v>
      </c>
    </row>
    <row r="214" spans="2:3" ht="12">
      <c r="B214" s="11" t="s">
        <v>2309</v>
      </c>
      <c r="C214" s="2" t="s">
        <v>596</v>
      </c>
    </row>
    <row r="215" spans="2:3" ht="12">
      <c r="B215" s="11" t="s">
        <v>2310</v>
      </c>
      <c r="C215" s="2" t="s">
        <v>597</v>
      </c>
    </row>
    <row r="216" spans="2:3" ht="12">
      <c r="B216" s="16" t="s">
        <v>2311</v>
      </c>
      <c r="C216" s="18" t="s">
        <v>598</v>
      </c>
    </row>
    <row r="217" spans="2:3" ht="12">
      <c r="B217" s="16"/>
      <c r="C217" s="18" t="s">
        <v>2096</v>
      </c>
    </row>
    <row r="218" ht="12">
      <c r="C218" s="2" t="s">
        <v>2097</v>
      </c>
    </row>
    <row r="219" spans="2:3" ht="12">
      <c r="B219" s="11" t="s">
        <v>2312</v>
      </c>
      <c r="C219" s="2" t="s">
        <v>599</v>
      </c>
    </row>
    <row r="220" spans="2:3" ht="12">
      <c r="B220" s="11" t="s">
        <v>2313</v>
      </c>
      <c r="C220" s="2" t="s">
        <v>600</v>
      </c>
    </row>
    <row r="221" spans="2:3" ht="12">
      <c r="B221" s="16" t="s">
        <v>2314</v>
      </c>
      <c r="C221" s="18" t="s">
        <v>601</v>
      </c>
    </row>
    <row r="223" ht="12">
      <c r="B223" s="2" t="s">
        <v>2098</v>
      </c>
    </row>
    <row r="224" spans="2:3" ht="12">
      <c r="B224" s="11" t="s">
        <v>1973</v>
      </c>
      <c r="C224" s="2" t="s">
        <v>2143</v>
      </c>
    </row>
    <row r="225" spans="2:3" ht="12">
      <c r="B225" s="11" t="s">
        <v>1974</v>
      </c>
      <c r="C225" s="2" t="s">
        <v>2154</v>
      </c>
    </row>
    <row r="226" ht="12">
      <c r="C226" s="2" t="s">
        <v>2094</v>
      </c>
    </row>
    <row r="227" ht="12">
      <c r="C227" s="2" t="s">
        <v>2315</v>
      </c>
    </row>
    <row r="228" ht="12">
      <c r="C228" s="2" t="s">
        <v>2095</v>
      </c>
    </row>
    <row r="229" spans="2:3" ht="12">
      <c r="B229" s="11" t="s">
        <v>1975</v>
      </c>
      <c r="C229" s="2" t="s">
        <v>602</v>
      </c>
    </row>
    <row r="230" ht="12">
      <c r="C230" s="2" t="s">
        <v>2099</v>
      </c>
    </row>
    <row r="231" ht="12">
      <c r="C231" s="2" t="s">
        <v>2100</v>
      </c>
    </row>
    <row r="232" spans="2:3" ht="12">
      <c r="B232" s="11" t="s">
        <v>1976</v>
      </c>
      <c r="C232" s="2" t="s">
        <v>603</v>
      </c>
    </row>
    <row r="233" ht="12">
      <c r="C233" s="2" t="s">
        <v>2099</v>
      </c>
    </row>
    <row r="234" ht="12">
      <c r="C234" s="2" t="s">
        <v>2100</v>
      </c>
    </row>
    <row r="235" spans="2:3" ht="12">
      <c r="B235" s="11" t="s">
        <v>1977</v>
      </c>
      <c r="C235" s="2" t="s">
        <v>1963</v>
      </c>
    </row>
    <row r="236" spans="2:3" ht="12">
      <c r="B236" s="16" t="s">
        <v>1978</v>
      </c>
      <c r="C236" s="18" t="s">
        <v>604</v>
      </c>
    </row>
    <row r="237" spans="2:3" ht="12">
      <c r="B237" s="18"/>
      <c r="C237" s="18" t="s">
        <v>1964</v>
      </c>
    </row>
    <row r="238" ht="12">
      <c r="C238" s="2" t="s">
        <v>1965</v>
      </c>
    </row>
    <row r="239" ht="12">
      <c r="C239" s="2" t="s">
        <v>1966</v>
      </c>
    </row>
    <row r="240" ht="12">
      <c r="C240" s="2" t="s">
        <v>1967</v>
      </c>
    </row>
    <row r="241" ht="12">
      <c r="C241" s="2" t="s">
        <v>1968</v>
      </c>
    </row>
    <row r="242" spans="2:3" ht="12">
      <c r="B242" s="16" t="s">
        <v>1979</v>
      </c>
      <c r="C242" s="18" t="s">
        <v>605</v>
      </c>
    </row>
    <row r="243" spans="2:3" ht="12">
      <c r="B243" s="18"/>
      <c r="C243" s="18" t="s">
        <v>1964</v>
      </c>
    </row>
    <row r="244" ht="12">
      <c r="C244" s="2" t="s">
        <v>1965</v>
      </c>
    </row>
    <row r="245" ht="12">
      <c r="C245" s="2" t="s">
        <v>1966</v>
      </c>
    </row>
    <row r="246" ht="12">
      <c r="C246" s="2" t="s">
        <v>1967</v>
      </c>
    </row>
    <row r="247" spans="2:3" ht="12">
      <c r="B247" s="11" t="s">
        <v>1980</v>
      </c>
      <c r="C247" s="2" t="s">
        <v>606</v>
      </c>
    </row>
    <row r="248" spans="2:3" ht="12">
      <c r="B248" s="11" t="s">
        <v>1981</v>
      </c>
      <c r="C248" s="2" t="s">
        <v>607</v>
      </c>
    </row>
    <row r="249" ht="12">
      <c r="C249" s="2" t="s">
        <v>1969</v>
      </c>
    </row>
    <row r="250" ht="12">
      <c r="C250" s="2" t="s">
        <v>1970</v>
      </c>
    </row>
    <row r="251" spans="2:3" ht="12">
      <c r="B251" s="11" t="s">
        <v>1982</v>
      </c>
      <c r="C251" s="2" t="s">
        <v>2332</v>
      </c>
    </row>
    <row r="252" spans="2:3" ht="12">
      <c r="B252" s="11" t="s">
        <v>1983</v>
      </c>
      <c r="C252" s="2" t="s">
        <v>1971</v>
      </c>
    </row>
    <row r="253" ht="12">
      <c r="C253" s="2" t="s">
        <v>2101</v>
      </c>
    </row>
    <row r="254" ht="12">
      <c r="C254" s="2" t="s">
        <v>2102</v>
      </c>
    </row>
    <row r="255" ht="12">
      <c r="C255" s="2" t="s">
        <v>2333</v>
      </c>
    </row>
    <row r="256" spans="2:3" ht="12">
      <c r="B256" s="16" t="s">
        <v>1984</v>
      </c>
      <c r="C256" s="18" t="s">
        <v>2304</v>
      </c>
    </row>
    <row r="257" spans="2:3" ht="12">
      <c r="B257" s="16"/>
      <c r="C257" s="18" t="s">
        <v>1972</v>
      </c>
    </row>
    <row r="258" spans="2:3" ht="12">
      <c r="B258" s="11"/>
      <c r="C258" s="2" t="s">
        <v>608</v>
      </c>
    </row>
    <row r="259" spans="2:3" ht="12">
      <c r="B259" s="11" t="s">
        <v>1985</v>
      </c>
      <c r="C259" s="2" t="s">
        <v>609</v>
      </c>
    </row>
    <row r="260" spans="2:3" ht="12">
      <c r="B260" s="11" t="s">
        <v>1986</v>
      </c>
      <c r="C260" s="2" t="s">
        <v>643</v>
      </c>
    </row>
    <row r="261" spans="2:3" ht="12">
      <c r="B261" s="16" t="s">
        <v>1987</v>
      </c>
      <c r="C261" s="18" t="s">
        <v>2204</v>
      </c>
    </row>
    <row r="262" spans="2:3" ht="12">
      <c r="B262" s="11" t="s">
        <v>1988</v>
      </c>
      <c r="C262" s="2" t="s">
        <v>644</v>
      </c>
    </row>
    <row r="263" spans="2:3" ht="12">
      <c r="B263" s="11" t="s">
        <v>1989</v>
      </c>
      <c r="C263" s="2" t="s">
        <v>645</v>
      </c>
    </row>
    <row r="264" spans="2:3" ht="12">
      <c r="B264" s="11" t="s">
        <v>1990</v>
      </c>
      <c r="C264" s="2" t="s">
        <v>646</v>
      </c>
    </row>
    <row r="265" spans="2:3" ht="12">
      <c r="B265" s="11" t="s">
        <v>1925</v>
      </c>
      <c r="C265" s="2" t="s">
        <v>647</v>
      </c>
    </row>
    <row r="267" ht="12">
      <c r="B267" s="2" t="s">
        <v>2103</v>
      </c>
    </row>
    <row r="268" spans="2:3" ht="12">
      <c r="B268" s="16" t="s">
        <v>1999</v>
      </c>
      <c r="C268" s="18" t="s">
        <v>648</v>
      </c>
    </row>
    <row r="269" spans="2:3" ht="24">
      <c r="B269" s="3" t="s">
        <v>1994</v>
      </c>
      <c r="C269" s="7" t="s">
        <v>649</v>
      </c>
    </row>
    <row r="270" spans="2:3" ht="12">
      <c r="B270" s="11" t="s">
        <v>1995</v>
      </c>
      <c r="C270" s="7" t="s">
        <v>650</v>
      </c>
    </row>
    <row r="271" spans="2:3" ht="12">
      <c r="B271" s="11" t="s">
        <v>1996</v>
      </c>
      <c r="C271" s="7" t="s">
        <v>651</v>
      </c>
    </row>
    <row r="272" spans="2:3" ht="12">
      <c r="B272" s="11" t="s">
        <v>1997</v>
      </c>
      <c r="C272" s="2" t="s">
        <v>1926</v>
      </c>
    </row>
    <row r="273" spans="2:3" ht="12">
      <c r="B273" s="11" t="s">
        <v>1998</v>
      </c>
      <c r="C273" s="2" t="s">
        <v>652</v>
      </c>
    </row>
    <row r="274" spans="2:3" ht="12">
      <c r="B274" s="16" t="s">
        <v>424</v>
      </c>
      <c r="C274" s="18" t="s">
        <v>653</v>
      </c>
    </row>
    <row r="275" spans="2:3" ht="12">
      <c r="B275" s="18"/>
      <c r="C275" s="18" t="s">
        <v>1991</v>
      </c>
    </row>
    <row r="276" ht="12">
      <c r="C276" s="2" t="s">
        <v>1992</v>
      </c>
    </row>
    <row r="277" spans="2:3" ht="12">
      <c r="B277" s="16" t="s">
        <v>2000</v>
      </c>
      <c r="C277" s="18" t="s">
        <v>654</v>
      </c>
    </row>
    <row r="278" spans="2:3" ht="12">
      <c r="B278" s="18"/>
      <c r="C278" s="18" t="s">
        <v>1991</v>
      </c>
    </row>
    <row r="279" ht="12">
      <c r="C279" s="2" t="s">
        <v>1993</v>
      </c>
    </row>
    <row r="281" ht="12">
      <c r="B281" s="2" t="s">
        <v>2155</v>
      </c>
    </row>
    <row r="282" spans="2:3" ht="12">
      <c r="B282" s="16" t="s">
        <v>2001</v>
      </c>
      <c r="C282" s="18" t="s">
        <v>2128</v>
      </c>
    </row>
    <row r="283" spans="2:3" ht="12">
      <c r="B283" s="11" t="s">
        <v>2002</v>
      </c>
      <c r="C283" s="2" t="s">
        <v>655</v>
      </c>
    </row>
    <row r="284" spans="2:3" ht="12">
      <c r="B284" s="11" t="s">
        <v>2003</v>
      </c>
      <c r="C284" s="2" t="s">
        <v>656</v>
      </c>
    </row>
    <row r="285" spans="2:3" ht="12">
      <c r="B285" s="11" t="s">
        <v>2004</v>
      </c>
      <c r="C285" s="2" t="s">
        <v>657</v>
      </c>
    </row>
    <row r="286" spans="2:3" ht="12">
      <c r="B286" s="11" t="s">
        <v>2005</v>
      </c>
      <c r="C286" s="2" t="s">
        <v>658</v>
      </c>
    </row>
    <row r="287" spans="2:3" ht="12">
      <c r="B287" s="11" t="s">
        <v>2006</v>
      </c>
      <c r="C287" s="2" t="s">
        <v>659</v>
      </c>
    </row>
    <row r="288" spans="2:3" ht="12">
      <c r="B288" s="11" t="s">
        <v>2007</v>
      </c>
      <c r="C288" s="2" t="s">
        <v>660</v>
      </c>
    </row>
    <row r="289" spans="2:3" ht="12">
      <c r="B289" s="11" t="s">
        <v>2008</v>
      </c>
      <c r="C289" s="2" t="s">
        <v>661</v>
      </c>
    </row>
    <row r="290" spans="2:3" ht="12">
      <c r="B290" s="11" t="s">
        <v>2009</v>
      </c>
      <c r="C290" s="2" t="s">
        <v>662</v>
      </c>
    </row>
    <row r="291" spans="2:3" ht="12">
      <c r="B291" s="11" t="s">
        <v>2010</v>
      </c>
      <c r="C291" s="2" t="s">
        <v>663</v>
      </c>
    </row>
    <row r="292" spans="2:3" ht="12">
      <c r="B292" s="11" t="s">
        <v>2011</v>
      </c>
      <c r="C292" s="2" t="s">
        <v>664</v>
      </c>
    </row>
    <row r="293" spans="2:3" ht="12">
      <c r="B293" s="16" t="s">
        <v>2012</v>
      </c>
      <c r="C293" s="18" t="s">
        <v>665</v>
      </c>
    </row>
    <row r="294" spans="2:3" ht="12">
      <c r="B294" s="11" t="s">
        <v>2013</v>
      </c>
      <c r="C294" s="2" t="s">
        <v>666</v>
      </c>
    </row>
    <row r="295" spans="2:3" ht="12">
      <c r="B295" s="11" t="s">
        <v>2014</v>
      </c>
      <c r="C295" s="2" t="s">
        <v>667</v>
      </c>
    </row>
    <row r="296" spans="2:3" ht="12">
      <c r="B296" s="11" t="s">
        <v>2015</v>
      </c>
      <c r="C296" s="2" t="s">
        <v>668</v>
      </c>
    </row>
    <row r="297" spans="2:3" ht="12">
      <c r="B297" s="11" t="s">
        <v>2016</v>
      </c>
      <c r="C297" s="2" t="s">
        <v>2129</v>
      </c>
    </row>
    <row r="298" ht="12">
      <c r="C298" s="2" t="s">
        <v>669</v>
      </c>
    </row>
    <row r="299" ht="12">
      <c r="C299" s="2" t="s">
        <v>670</v>
      </c>
    </row>
    <row r="300" ht="12">
      <c r="C300" s="2" t="s">
        <v>671</v>
      </c>
    </row>
    <row r="301" ht="12">
      <c r="C301" s="2" t="s">
        <v>672</v>
      </c>
    </row>
    <row r="302" ht="12">
      <c r="C302" s="2" t="s">
        <v>673</v>
      </c>
    </row>
    <row r="303" ht="12">
      <c r="C303" s="2" t="s">
        <v>674</v>
      </c>
    </row>
    <row r="304" ht="12">
      <c r="C304" s="2" t="s">
        <v>675</v>
      </c>
    </row>
    <row r="305" spans="2:3" ht="12">
      <c r="B305" s="11" t="s">
        <v>2017</v>
      </c>
      <c r="C305" s="2" t="s">
        <v>676</v>
      </c>
    </row>
    <row r="306" spans="2:3" ht="12">
      <c r="B306" s="11" t="s">
        <v>2018</v>
      </c>
      <c r="C306" s="2" t="s">
        <v>677</v>
      </c>
    </row>
    <row r="308" ht="12">
      <c r="B308" s="2" t="s">
        <v>2134</v>
      </c>
    </row>
    <row r="309" spans="2:3" ht="12">
      <c r="B309" s="16" t="s">
        <v>2019</v>
      </c>
      <c r="C309" s="18" t="s">
        <v>678</v>
      </c>
    </row>
    <row r="310" spans="2:3" ht="12">
      <c r="B310" s="18"/>
      <c r="C310" s="18" t="s">
        <v>2130</v>
      </c>
    </row>
    <row r="311" ht="12">
      <c r="C311" s="2" t="s">
        <v>2131</v>
      </c>
    </row>
    <row r="312" spans="2:3" ht="12">
      <c r="B312" s="16" t="s">
        <v>2020</v>
      </c>
      <c r="C312" s="18" t="s">
        <v>679</v>
      </c>
    </row>
    <row r="313" spans="2:3" ht="12">
      <c r="B313" s="11" t="s">
        <v>2021</v>
      </c>
      <c r="C313" s="2" t="s">
        <v>680</v>
      </c>
    </row>
    <row r="314" spans="2:3" ht="12">
      <c r="B314" s="11" t="s">
        <v>2022</v>
      </c>
      <c r="C314" s="2" t="s">
        <v>681</v>
      </c>
    </row>
    <row r="315" spans="2:3" ht="12">
      <c r="B315" s="11" t="s">
        <v>2023</v>
      </c>
      <c r="C315" s="2" t="s">
        <v>682</v>
      </c>
    </row>
    <row r="316" spans="2:3" ht="12">
      <c r="B316" s="11" t="s">
        <v>2024</v>
      </c>
      <c r="C316" s="2" t="s">
        <v>683</v>
      </c>
    </row>
    <row r="317" spans="2:3" ht="12">
      <c r="B317" s="11" t="s">
        <v>2025</v>
      </c>
      <c r="C317" s="2" t="s">
        <v>684</v>
      </c>
    </row>
    <row r="318" spans="2:3" ht="12">
      <c r="B318" s="11" t="s">
        <v>2026</v>
      </c>
      <c r="C318" s="2" t="s">
        <v>685</v>
      </c>
    </row>
    <row r="320" ht="12">
      <c r="B320" s="2" t="s">
        <v>2105</v>
      </c>
    </row>
    <row r="321" spans="2:3" ht="12">
      <c r="B321" s="11" t="s">
        <v>2029</v>
      </c>
      <c r="C321" s="2" t="s">
        <v>686</v>
      </c>
    </row>
    <row r="322" ht="12">
      <c r="C322" s="2" t="s">
        <v>2114</v>
      </c>
    </row>
    <row r="323" ht="12">
      <c r="C323" s="2" t="s">
        <v>2115</v>
      </c>
    </row>
    <row r="324" ht="12">
      <c r="C324" s="2" t="s">
        <v>2301</v>
      </c>
    </row>
    <row r="325" ht="12">
      <c r="C325" s="2" t="s">
        <v>2109</v>
      </c>
    </row>
    <row r="326" ht="12">
      <c r="C326" s="2" t="s">
        <v>2027</v>
      </c>
    </row>
    <row r="327" ht="12">
      <c r="C327" s="2" t="s">
        <v>2110</v>
      </c>
    </row>
    <row r="328" ht="12">
      <c r="C328" s="2" t="s">
        <v>2111</v>
      </c>
    </row>
    <row r="329" ht="12">
      <c r="C329" s="2" t="s">
        <v>377</v>
      </c>
    </row>
    <row r="330" spans="2:3" ht="12">
      <c r="B330" s="11" t="s">
        <v>2030</v>
      </c>
      <c r="C330" s="2" t="s">
        <v>687</v>
      </c>
    </row>
    <row r="331" ht="12">
      <c r="C331" s="2" t="s">
        <v>1927</v>
      </c>
    </row>
    <row r="332" ht="12">
      <c r="C332" s="2" t="s">
        <v>1928</v>
      </c>
    </row>
    <row r="333" spans="2:3" ht="12">
      <c r="B333" s="11" t="s">
        <v>2031</v>
      </c>
      <c r="C333" s="2" t="s">
        <v>2028</v>
      </c>
    </row>
    <row r="334" ht="12">
      <c r="C334" s="2" t="s">
        <v>1929</v>
      </c>
    </row>
    <row r="335" ht="12">
      <c r="C335" s="2" t="s">
        <v>1930</v>
      </c>
    </row>
    <row r="336" ht="12">
      <c r="C336" s="2" t="s">
        <v>1931</v>
      </c>
    </row>
    <row r="337" ht="12">
      <c r="C337" s="2" t="s">
        <v>1932</v>
      </c>
    </row>
    <row r="338" ht="12">
      <c r="C338" s="2" t="s">
        <v>1933</v>
      </c>
    </row>
    <row r="339" spans="2:3" ht="12">
      <c r="B339" s="11" t="s">
        <v>2032</v>
      </c>
      <c r="C339" s="2" t="s">
        <v>1934</v>
      </c>
    </row>
    <row r="340" spans="2:3" ht="12">
      <c r="B340" s="11" t="s">
        <v>2033</v>
      </c>
      <c r="C340" s="2" t="s">
        <v>688</v>
      </c>
    </row>
    <row r="341" ht="12">
      <c r="C341" s="2" t="s">
        <v>2076</v>
      </c>
    </row>
    <row r="342" ht="12">
      <c r="C342" s="2" t="s">
        <v>2116</v>
      </c>
    </row>
    <row r="343" spans="2:3" ht="12">
      <c r="B343" s="11" t="s">
        <v>2034</v>
      </c>
      <c r="C343" s="2" t="s">
        <v>689</v>
      </c>
    </row>
    <row r="344" spans="2:3" ht="12">
      <c r="B344" s="11" t="s">
        <v>2035</v>
      </c>
      <c r="C344" s="2" t="s">
        <v>690</v>
      </c>
    </row>
    <row r="345" spans="2:3" ht="12">
      <c r="B345" s="11" t="s">
        <v>2036</v>
      </c>
      <c r="C345" s="2" t="s">
        <v>1935</v>
      </c>
    </row>
    <row r="346" spans="2:3" ht="12">
      <c r="B346" s="11" t="s">
        <v>2037</v>
      </c>
      <c r="C346" s="2" t="s">
        <v>1936</v>
      </c>
    </row>
    <row r="347" spans="2:3" ht="12">
      <c r="B347" s="11" t="s">
        <v>2038</v>
      </c>
      <c r="C347" s="2" t="s">
        <v>1937</v>
      </c>
    </row>
    <row r="348" spans="2:3" ht="12">
      <c r="B348" s="11" t="s">
        <v>2039</v>
      </c>
      <c r="C348" s="2" t="s">
        <v>1938</v>
      </c>
    </row>
    <row r="349" spans="2:3" ht="12">
      <c r="B349" s="11" t="s">
        <v>2040</v>
      </c>
      <c r="C349" s="2" t="s">
        <v>691</v>
      </c>
    </row>
    <row r="350" spans="2:3" ht="12">
      <c r="B350" s="11" t="s">
        <v>378</v>
      </c>
      <c r="C350" s="2" t="s">
        <v>692</v>
      </c>
    </row>
    <row r="351" spans="2:3" ht="11.25" customHeight="1">
      <c r="B351" s="16" t="s">
        <v>2041</v>
      </c>
      <c r="C351" s="18" t="s">
        <v>693</v>
      </c>
    </row>
    <row r="352" spans="2:3" ht="12">
      <c r="B352" s="11" t="s">
        <v>2042</v>
      </c>
      <c r="C352" s="2" t="s">
        <v>694</v>
      </c>
    </row>
    <row r="354" ht="12">
      <c r="B354" s="2" t="s">
        <v>2117</v>
      </c>
    </row>
    <row r="355" spans="2:3" ht="12">
      <c r="B355" s="11" t="s">
        <v>2049</v>
      </c>
      <c r="C355" s="2" t="s">
        <v>695</v>
      </c>
    </row>
    <row r="356" spans="2:3" ht="12">
      <c r="B356" s="11" t="s">
        <v>2050</v>
      </c>
      <c r="C356" s="2" t="s">
        <v>696</v>
      </c>
    </row>
    <row r="357" spans="2:3" ht="12">
      <c r="B357" s="11" t="s">
        <v>2051</v>
      </c>
      <c r="C357" s="2" t="s">
        <v>697</v>
      </c>
    </row>
    <row r="358" spans="2:3" ht="12">
      <c r="B358" s="11" t="s">
        <v>2052</v>
      </c>
      <c r="C358" s="2" t="s">
        <v>698</v>
      </c>
    </row>
    <row r="359" ht="12">
      <c r="C359" s="2" t="s">
        <v>2043</v>
      </c>
    </row>
    <row r="360" ht="12">
      <c r="C360" s="2" t="s">
        <v>2044</v>
      </c>
    </row>
    <row r="361" spans="2:3" ht="12">
      <c r="B361" s="11" t="s">
        <v>2053</v>
      </c>
      <c r="C361" s="2" t="s">
        <v>699</v>
      </c>
    </row>
    <row r="362" ht="12">
      <c r="C362" s="2" t="s">
        <v>2118</v>
      </c>
    </row>
    <row r="363" ht="12">
      <c r="C363" s="2" t="s">
        <v>2045</v>
      </c>
    </row>
    <row r="364" spans="2:3" ht="12">
      <c r="B364" s="11" t="s">
        <v>2054</v>
      </c>
      <c r="C364" s="2" t="s">
        <v>700</v>
      </c>
    </row>
    <row r="365" ht="12">
      <c r="C365" s="2" t="s">
        <v>1939</v>
      </c>
    </row>
    <row r="366" ht="12">
      <c r="C366" s="2" t="s">
        <v>1940</v>
      </c>
    </row>
    <row r="367" spans="2:3" ht="12">
      <c r="B367" s="11" t="s">
        <v>2055</v>
      </c>
      <c r="C367" s="2" t="s">
        <v>701</v>
      </c>
    </row>
    <row r="368" spans="2:3" ht="12">
      <c r="B368" s="11" t="s">
        <v>2056</v>
      </c>
      <c r="C368" s="2" t="s">
        <v>702</v>
      </c>
    </row>
    <row r="369" spans="2:3" ht="12">
      <c r="B369" s="11" t="s">
        <v>2057</v>
      </c>
      <c r="C369" s="2" t="s">
        <v>703</v>
      </c>
    </row>
    <row r="370" ht="12">
      <c r="C370" s="2" t="s">
        <v>1939</v>
      </c>
    </row>
    <row r="371" ht="12">
      <c r="C371" s="2" t="s">
        <v>1940</v>
      </c>
    </row>
    <row r="372" spans="2:3" ht="12">
      <c r="B372" s="11" t="s">
        <v>2058</v>
      </c>
      <c r="C372" s="2" t="s">
        <v>704</v>
      </c>
    </row>
    <row r="373" ht="12">
      <c r="C373" s="2" t="s">
        <v>2119</v>
      </c>
    </row>
    <row r="374" ht="12">
      <c r="C374" s="2" t="s">
        <v>2120</v>
      </c>
    </row>
    <row r="375" ht="12">
      <c r="C375" s="2" t="s">
        <v>2112</v>
      </c>
    </row>
    <row r="376" spans="2:3" ht="12">
      <c r="B376" s="11" t="s">
        <v>2059</v>
      </c>
      <c r="C376" s="2" t="s">
        <v>705</v>
      </c>
    </row>
    <row r="377" ht="12">
      <c r="C377" s="2" t="s">
        <v>2119</v>
      </c>
    </row>
    <row r="378" ht="12">
      <c r="C378" s="2" t="s">
        <v>2121</v>
      </c>
    </row>
    <row r="379" ht="12">
      <c r="C379" s="2" t="s">
        <v>2122</v>
      </c>
    </row>
    <row r="380" spans="2:3" ht="12">
      <c r="B380" s="11" t="s">
        <v>2060</v>
      </c>
      <c r="C380" s="2" t="s">
        <v>706</v>
      </c>
    </row>
    <row r="381" spans="2:3" ht="12">
      <c r="B381" s="11" t="s">
        <v>2061</v>
      </c>
      <c r="C381" s="2" t="s">
        <v>707</v>
      </c>
    </row>
    <row r="382" spans="2:3" ht="12">
      <c r="B382" s="16" t="s">
        <v>2062</v>
      </c>
      <c r="C382" s="18" t="s">
        <v>708</v>
      </c>
    </row>
    <row r="383" spans="2:3" ht="12">
      <c r="B383" s="18"/>
      <c r="C383" s="18" t="s">
        <v>2046</v>
      </c>
    </row>
    <row r="384" ht="12">
      <c r="C384" s="2" t="s">
        <v>2269</v>
      </c>
    </row>
    <row r="385" ht="12">
      <c r="C385" s="2" t="s">
        <v>2047</v>
      </c>
    </row>
    <row r="386" ht="12">
      <c r="C386" s="2" t="s">
        <v>2048</v>
      </c>
    </row>
    <row r="387" spans="2:3" ht="12">
      <c r="B387" s="11" t="s">
        <v>2063</v>
      </c>
      <c r="C387" s="2" t="s">
        <v>709</v>
      </c>
    </row>
    <row r="388" spans="2:3" ht="12">
      <c r="B388" s="11" t="s">
        <v>2064</v>
      </c>
      <c r="C388" s="2" t="s">
        <v>710</v>
      </c>
    </row>
    <row r="390" ht="12">
      <c r="B390" s="2" t="s">
        <v>2135</v>
      </c>
    </row>
    <row r="391" spans="2:3" ht="12">
      <c r="B391" s="16" t="s">
        <v>513</v>
      </c>
      <c r="C391" s="18" t="s">
        <v>711</v>
      </c>
    </row>
    <row r="392" spans="2:3" ht="12">
      <c r="B392" s="18"/>
      <c r="C392" s="18" t="s">
        <v>2123</v>
      </c>
    </row>
    <row r="393" ht="12">
      <c r="C393" s="2" t="s">
        <v>2124</v>
      </c>
    </row>
    <row r="394" ht="12">
      <c r="C394" s="2" t="s">
        <v>2125</v>
      </c>
    </row>
    <row r="395" ht="12">
      <c r="C395" s="2" t="s">
        <v>2126</v>
      </c>
    </row>
    <row r="396" spans="2:3" ht="12">
      <c r="B396" s="11" t="s">
        <v>514</v>
      </c>
      <c r="C396" s="2" t="s">
        <v>712</v>
      </c>
    </row>
    <row r="397" spans="2:3" ht="12">
      <c r="B397" s="11" t="s">
        <v>515</v>
      </c>
      <c r="C397" s="2" t="s">
        <v>713</v>
      </c>
    </row>
    <row r="398" spans="2:3" ht="12">
      <c r="B398" s="11" t="s">
        <v>516</v>
      </c>
      <c r="C398" s="2" t="s">
        <v>1941</v>
      </c>
    </row>
    <row r="399" spans="2:3" ht="12">
      <c r="B399" s="11" t="s">
        <v>517</v>
      </c>
      <c r="C399" s="10" t="s">
        <v>714</v>
      </c>
    </row>
    <row r="400" spans="2:3" ht="12">
      <c r="B400" s="16" t="s">
        <v>518</v>
      </c>
      <c r="C400" s="23" t="s">
        <v>715</v>
      </c>
    </row>
    <row r="401" spans="2:3" ht="12">
      <c r="B401" s="11" t="s">
        <v>519</v>
      </c>
      <c r="C401" s="10" t="s">
        <v>716</v>
      </c>
    </row>
    <row r="402" spans="2:3" ht="12">
      <c r="B402" s="11" t="s">
        <v>520</v>
      </c>
      <c r="C402" s="6" t="s">
        <v>717</v>
      </c>
    </row>
    <row r="403" spans="2:3" ht="12">
      <c r="B403" s="11" t="s">
        <v>521</v>
      </c>
      <c r="C403" s="6" t="s">
        <v>718</v>
      </c>
    </row>
    <row r="404" spans="2:3" ht="12">
      <c r="B404" s="11" t="s">
        <v>522</v>
      </c>
      <c r="C404" s="6" t="s">
        <v>1865</v>
      </c>
    </row>
    <row r="405" spans="2:3" ht="12">
      <c r="B405" s="11" t="s">
        <v>523</v>
      </c>
      <c r="C405" s="6" t="s">
        <v>1866</v>
      </c>
    </row>
    <row r="406" spans="2:3" ht="12">
      <c r="B406" s="11" t="s">
        <v>524</v>
      </c>
      <c r="C406" s="2" t="s">
        <v>1867</v>
      </c>
    </row>
    <row r="407" spans="2:3" ht="12">
      <c r="B407" s="11" t="s">
        <v>525</v>
      </c>
      <c r="C407" s="2" t="s">
        <v>1868</v>
      </c>
    </row>
    <row r="408" spans="2:3" ht="12">
      <c r="B408" s="11" t="s">
        <v>526</v>
      </c>
      <c r="C408" s="2" t="s">
        <v>1869</v>
      </c>
    </row>
    <row r="409" spans="2:3" ht="12">
      <c r="B409" s="16" t="s">
        <v>527</v>
      </c>
      <c r="C409" s="18" t="s">
        <v>1870</v>
      </c>
    </row>
    <row r="410" spans="2:3" ht="12">
      <c r="B410" s="18"/>
      <c r="C410" s="18" t="s">
        <v>2065</v>
      </c>
    </row>
    <row r="411" ht="12">
      <c r="C411" s="2" t="s">
        <v>2066</v>
      </c>
    </row>
    <row r="412" spans="2:3" ht="12">
      <c r="B412" s="11" t="s">
        <v>528</v>
      </c>
      <c r="C412" s="2" t="s">
        <v>1942</v>
      </c>
    </row>
    <row r="413" spans="2:3" ht="12">
      <c r="B413" s="11" t="s">
        <v>529</v>
      </c>
      <c r="C413" s="2" t="s">
        <v>2205</v>
      </c>
    </row>
    <row r="414" ht="12">
      <c r="C414" s="2" t="s">
        <v>2289</v>
      </c>
    </row>
    <row r="415" ht="12">
      <c r="C415" s="2" t="s">
        <v>2290</v>
      </c>
    </row>
    <row r="416" ht="12">
      <c r="C416" s="2" t="s">
        <v>2067</v>
      </c>
    </row>
    <row r="417" ht="12">
      <c r="C417" s="2" t="s">
        <v>2068</v>
      </c>
    </row>
    <row r="418" ht="12">
      <c r="C418" s="2" t="s">
        <v>2069</v>
      </c>
    </row>
    <row r="419" spans="2:3" ht="12">
      <c r="B419" s="11" t="s">
        <v>531</v>
      </c>
      <c r="C419" s="2" t="s">
        <v>1871</v>
      </c>
    </row>
    <row r="420" spans="2:3" ht="12">
      <c r="B420" s="11" t="s">
        <v>530</v>
      </c>
      <c r="C420" s="2" t="s">
        <v>2206</v>
      </c>
    </row>
    <row r="422" ht="12">
      <c r="B422" s="2" t="s">
        <v>2127</v>
      </c>
    </row>
    <row r="423" spans="2:3" ht="12">
      <c r="B423" s="11" t="s">
        <v>539</v>
      </c>
      <c r="C423" s="2" t="s">
        <v>1872</v>
      </c>
    </row>
    <row r="424" spans="2:3" ht="12">
      <c r="B424" s="11" t="s">
        <v>540</v>
      </c>
      <c r="C424" s="2" t="s">
        <v>532</v>
      </c>
    </row>
    <row r="425" spans="2:3" ht="12">
      <c r="B425" s="11" t="s">
        <v>541</v>
      </c>
      <c r="C425" s="2" t="s">
        <v>1873</v>
      </c>
    </row>
    <row r="426" ht="12">
      <c r="C426" s="2" t="s">
        <v>533</v>
      </c>
    </row>
    <row r="427" ht="12">
      <c r="C427" s="2" t="s">
        <v>534</v>
      </c>
    </row>
    <row r="428" spans="2:3" ht="12">
      <c r="B428" s="16" t="s">
        <v>542</v>
      </c>
      <c r="C428" s="18" t="s">
        <v>1874</v>
      </c>
    </row>
    <row r="429" spans="2:3" ht="12">
      <c r="B429" s="18"/>
      <c r="C429" s="18" t="s">
        <v>533</v>
      </c>
    </row>
    <row r="430" ht="12">
      <c r="C430" s="2" t="s">
        <v>534</v>
      </c>
    </row>
    <row r="431" spans="2:3" ht="12" customHeight="1">
      <c r="B431" s="11" t="s">
        <v>543</v>
      </c>
      <c r="C431" s="7" t="s">
        <v>1943</v>
      </c>
    </row>
    <row r="432" spans="2:3" ht="12" customHeight="1">
      <c r="B432" s="11" t="s">
        <v>544</v>
      </c>
      <c r="C432" s="7" t="s">
        <v>1944</v>
      </c>
    </row>
    <row r="433" spans="2:3" ht="12" customHeight="1">
      <c r="B433" s="11" t="s">
        <v>545</v>
      </c>
      <c r="C433" s="7" t="s">
        <v>1945</v>
      </c>
    </row>
    <row r="434" spans="2:3" ht="12" customHeight="1">
      <c r="B434" s="11" t="s">
        <v>546</v>
      </c>
      <c r="C434" s="7" t="s">
        <v>1946</v>
      </c>
    </row>
    <row r="435" spans="2:3" ht="12" customHeight="1">
      <c r="B435" s="11" t="s">
        <v>547</v>
      </c>
      <c r="C435" s="7" t="s">
        <v>1947</v>
      </c>
    </row>
    <row r="436" spans="2:3" ht="12" customHeight="1">
      <c r="B436" s="11" t="s">
        <v>548</v>
      </c>
      <c r="C436" s="7" t="s">
        <v>1948</v>
      </c>
    </row>
    <row r="437" spans="2:3" ht="12" customHeight="1">
      <c r="B437" s="11" t="s">
        <v>1949</v>
      </c>
      <c r="C437" s="7" t="s">
        <v>1950</v>
      </c>
    </row>
    <row r="438" spans="2:3" ht="12">
      <c r="B438" s="11" t="s">
        <v>549</v>
      </c>
      <c r="C438" s="2" t="s">
        <v>2142</v>
      </c>
    </row>
    <row r="439" ht="12">
      <c r="C439" s="2" t="s">
        <v>422</v>
      </c>
    </row>
    <row r="440" ht="12">
      <c r="C440" s="2" t="s">
        <v>1875</v>
      </c>
    </row>
    <row r="441" ht="12">
      <c r="C441" s="2" t="s">
        <v>1876</v>
      </c>
    </row>
    <row r="442" ht="12">
      <c r="C442" s="2" t="s">
        <v>1877</v>
      </c>
    </row>
    <row r="443" ht="12">
      <c r="C443" s="2" t="s">
        <v>1878</v>
      </c>
    </row>
    <row r="444" spans="2:3" ht="12">
      <c r="B444" s="11" t="s">
        <v>1951</v>
      </c>
      <c r="C444" s="2" t="s">
        <v>1879</v>
      </c>
    </row>
    <row r="445" ht="12">
      <c r="C445" s="2" t="s">
        <v>2104</v>
      </c>
    </row>
    <row r="446" ht="12">
      <c r="C446" s="2" t="s">
        <v>1953</v>
      </c>
    </row>
    <row r="447" spans="2:3" ht="12">
      <c r="B447" s="11" t="s">
        <v>1952</v>
      </c>
      <c r="C447" s="2" t="s">
        <v>1880</v>
      </c>
    </row>
    <row r="448" spans="2:3" ht="12">
      <c r="B448" s="11" t="s">
        <v>1954</v>
      </c>
      <c r="C448" s="2" t="s">
        <v>1881</v>
      </c>
    </row>
    <row r="449" spans="2:3" ht="12">
      <c r="B449" s="11" t="s">
        <v>550</v>
      </c>
      <c r="C449" s="2" t="s">
        <v>1882</v>
      </c>
    </row>
    <row r="450" spans="2:3" ht="12">
      <c r="B450" s="11" t="s">
        <v>1955</v>
      </c>
      <c r="C450" s="2" t="s">
        <v>1883</v>
      </c>
    </row>
    <row r="451" spans="2:3" ht="12">
      <c r="B451" s="11" t="s">
        <v>551</v>
      </c>
      <c r="C451" s="2" t="s">
        <v>1884</v>
      </c>
    </row>
    <row r="452" spans="2:3" ht="12">
      <c r="B452" s="11" t="s">
        <v>552</v>
      </c>
      <c r="C452" s="2" t="s">
        <v>1885</v>
      </c>
    </row>
    <row r="453" ht="12">
      <c r="C453" s="2" t="s">
        <v>535</v>
      </c>
    </row>
    <row r="454" ht="12">
      <c r="C454" s="2" t="s">
        <v>2302</v>
      </c>
    </row>
    <row r="455" ht="12">
      <c r="C455" s="2" t="s">
        <v>2288</v>
      </c>
    </row>
    <row r="456" ht="12">
      <c r="C456" s="2" t="s">
        <v>1886</v>
      </c>
    </row>
    <row r="457" spans="2:3" ht="12">
      <c r="B457" s="11" t="s">
        <v>1956</v>
      </c>
      <c r="C457" s="2" t="s">
        <v>1887</v>
      </c>
    </row>
    <row r="458" ht="12">
      <c r="C458" s="2" t="s">
        <v>2270</v>
      </c>
    </row>
    <row r="459" ht="12">
      <c r="C459" s="2" t="s">
        <v>536</v>
      </c>
    </row>
    <row r="460" spans="2:3" ht="12">
      <c r="B460" s="11" t="s">
        <v>1957</v>
      </c>
      <c r="C460" s="2" t="s">
        <v>1888</v>
      </c>
    </row>
    <row r="461" spans="2:3" ht="12">
      <c r="B461" s="11" t="s">
        <v>553</v>
      </c>
      <c r="C461" s="2" t="s">
        <v>1889</v>
      </c>
    </row>
    <row r="462" spans="2:3" ht="12">
      <c r="B462" s="11" t="s">
        <v>554</v>
      </c>
      <c r="C462" s="2" t="s">
        <v>1890</v>
      </c>
    </row>
    <row r="463" spans="2:3" ht="12">
      <c r="B463" s="11" t="s">
        <v>555</v>
      </c>
      <c r="C463" s="2" t="s">
        <v>1891</v>
      </c>
    </row>
    <row r="464" spans="2:3" ht="12">
      <c r="B464" s="11" t="s">
        <v>1958</v>
      </c>
      <c r="C464" s="2" t="s">
        <v>1892</v>
      </c>
    </row>
    <row r="465" spans="2:3" ht="12">
      <c r="B465" s="11" t="s">
        <v>556</v>
      </c>
      <c r="C465" s="2" t="s">
        <v>1893</v>
      </c>
    </row>
    <row r="466" spans="2:3" ht="12">
      <c r="B466" s="11" t="s">
        <v>557</v>
      </c>
      <c r="C466" s="2" t="s">
        <v>1894</v>
      </c>
    </row>
    <row r="467" ht="12">
      <c r="C467" s="2" t="s">
        <v>537</v>
      </c>
    </row>
    <row r="468" ht="12">
      <c r="C468" s="2" t="s">
        <v>538</v>
      </c>
    </row>
    <row r="469" spans="2:3" ht="12">
      <c r="B469" s="11" t="s">
        <v>1959</v>
      </c>
      <c r="C469" s="2" t="s">
        <v>1895</v>
      </c>
    </row>
    <row r="470" spans="2:3" ht="12">
      <c r="B470" s="11" t="s">
        <v>558</v>
      </c>
      <c r="C470" s="2" t="s">
        <v>1896</v>
      </c>
    </row>
    <row r="471" spans="2:3" ht="12">
      <c r="B471" s="11" t="s">
        <v>559</v>
      </c>
      <c r="C471" s="2" t="s">
        <v>1897</v>
      </c>
    </row>
    <row r="472" spans="2:3" ht="12">
      <c r="B472" s="16" t="s">
        <v>1960</v>
      </c>
      <c r="C472" s="18" t="s">
        <v>1898</v>
      </c>
    </row>
    <row r="473" spans="2:3" ht="12">
      <c r="B473" s="11" t="s">
        <v>1961</v>
      </c>
      <c r="C473" s="2" t="s">
        <v>1899</v>
      </c>
    </row>
    <row r="474" spans="2:3" ht="12">
      <c r="B474" s="11" t="s">
        <v>1962</v>
      </c>
      <c r="C474" s="2" t="s">
        <v>1900</v>
      </c>
    </row>
    <row r="476" ht="12">
      <c r="B476" s="2" t="s">
        <v>2082</v>
      </c>
    </row>
    <row r="477" spans="2:3" ht="12">
      <c r="B477" s="11" t="s">
        <v>2228</v>
      </c>
      <c r="C477" s="2" t="s">
        <v>1901</v>
      </c>
    </row>
    <row r="478" spans="2:3" ht="12">
      <c r="B478" s="16" t="s">
        <v>2229</v>
      </c>
      <c r="C478" s="18" t="s">
        <v>1902</v>
      </c>
    </row>
    <row r="479" spans="2:3" ht="12">
      <c r="B479" s="16" t="s">
        <v>2230</v>
      </c>
      <c r="C479" s="18" t="s">
        <v>1903</v>
      </c>
    </row>
    <row r="480" spans="2:3" ht="12">
      <c r="B480" s="11" t="s">
        <v>2231</v>
      </c>
      <c r="C480" s="2" t="s">
        <v>1904</v>
      </c>
    </row>
    <row r="481" spans="2:3" ht="12">
      <c r="B481" s="11" t="s">
        <v>2232</v>
      </c>
      <c r="C481" s="2" t="s">
        <v>1905</v>
      </c>
    </row>
    <row r="482" spans="2:3" ht="12">
      <c r="B482" s="11" t="s">
        <v>2233</v>
      </c>
      <c r="C482" s="2" t="s">
        <v>1906</v>
      </c>
    </row>
    <row r="483" spans="2:3" ht="12">
      <c r="B483" s="11" t="s">
        <v>2234</v>
      </c>
      <c r="C483" s="2" t="s">
        <v>2106</v>
      </c>
    </row>
    <row r="484" ht="12">
      <c r="C484" s="2" t="s">
        <v>2107</v>
      </c>
    </row>
    <row r="485" ht="12">
      <c r="C485" s="2" t="s">
        <v>2207</v>
      </c>
    </row>
    <row r="486" spans="2:3" ht="12">
      <c r="B486" s="11" t="s">
        <v>2235</v>
      </c>
      <c r="C486" s="2" t="s">
        <v>2108</v>
      </c>
    </row>
    <row r="487" ht="12">
      <c r="C487" s="2" t="s">
        <v>2107</v>
      </c>
    </row>
    <row r="488" ht="12">
      <c r="C488" s="2" t="s">
        <v>2088</v>
      </c>
    </row>
    <row r="489" spans="2:3" ht="12">
      <c r="B489" s="11" t="s">
        <v>2236</v>
      </c>
      <c r="C489" s="2" t="s">
        <v>1907</v>
      </c>
    </row>
    <row r="490" spans="2:3" ht="12">
      <c r="B490" s="11" t="s">
        <v>2237</v>
      </c>
      <c r="C490" s="2" t="s">
        <v>1908</v>
      </c>
    </row>
    <row r="491" spans="2:3" ht="12">
      <c r="B491" s="11" t="s">
        <v>2238</v>
      </c>
      <c r="C491" s="2" t="s">
        <v>1909</v>
      </c>
    </row>
    <row r="492" spans="2:3" ht="12">
      <c r="B492" s="11" t="s">
        <v>2239</v>
      </c>
      <c r="C492" s="2" t="s">
        <v>1910</v>
      </c>
    </row>
    <row r="493" spans="2:3" ht="12">
      <c r="B493" s="11" t="s">
        <v>2240</v>
      </c>
      <c r="C493" s="2" t="s">
        <v>1911</v>
      </c>
    </row>
    <row r="494" spans="2:3" ht="12">
      <c r="B494" s="11" t="s">
        <v>2241</v>
      </c>
      <c r="C494" s="6" t="s">
        <v>2218</v>
      </c>
    </row>
    <row r="495" spans="2:3" ht="12">
      <c r="B495" s="11" t="s">
        <v>2242</v>
      </c>
      <c r="C495" s="2" t="s">
        <v>1912</v>
      </c>
    </row>
    <row r="496" spans="2:3" ht="12">
      <c r="B496" s="11" t="s">
        <v>2243</v>
      </c>
      <c r="C496" s="2" t="s">
        <v>1913</v>
      </c>
    </row>
    <row r="497" spans="2:3" ht="12">
      <c r="B497" s="11" t="s">
        <v>2244</v>
      </c>
      <c r="C497" s="6" t="s">
        <v>2221</v>
      </c>
    </row>
    <row r="498" spans="2:3" ht="12">
      <c r="B498" s="11" t="s">
        <v>2245</v>
      </c>
      <c r="C498" s="6" t="s">
        <v>2113</v>
      </c>
    </row>
    <row r="499" spans="2:3" ht="12">
      <c r="B499" s="11" t="s">
        <v>2246</v>
      </c>
      <c r="C499" s="2" t="s">
        <v>2222</v>
      </c>
    </row>
    <row r="500" spans="2:3" ht="12">
      <c r="B500" s="11" t="s">
        <v>2247</v>
      </c>
      <c r="C500" s="2" t="s">
        <v>1914</v>
      </c>
    </row>
    <row r="501" ht="12">
      <c r="C501" s="2" t="s">
        <v>512</v>
      </c>
    </row>
    <row r="502" ht="12">
      <c r="C502" s="2" t="s">
        <v>2279</v>
      </c>
    </row>
    <row r="503" spans="2:3" ht="12">
      <c r="B503" s="11" t="s">
        <v>2248</v>
      </c>
      <c r="C503" s="2" t="s">
        <v>2223</v>
      </c>
    </row>
    <row r="504" ht="12">
      <c r="C504" s="2" t="s">
        <v>1915</v>
      </c>
    </row>
    <row r="505" ht="12">
      <c r="C505" s="2" t="s">
        <v>2316</v>
      </c>
    </row>
    <row r="506" spans="2:3" ht="12">
      <c r="B506" s="11" t="s">
        <v>2249</v>
      </c>
      <c r="C506" s="2" t="s">
        <v>1916</v>
      </c>
    </row>
    <row r="507" spans="2:3" ht="12">
      <c r="B507" s="11" t="s">
        <v>2250</v>
      </c>
      <c r="C507" s="2" t="s">
        <v>508</v>
      </c>
    </row>
    <row r="508" spans="2:3" ht="12">
      <c r="B508" s="11" t="s">
        <v>2251</v>
      </c>
      <c r="C508" s="2" t="s">
        <v>1917</v>
      </c>
    </row>
    <row r="509" spans="2:3" ht="12">
      <c r="B509" s="11" t="s">
        <v>2252</v>
      </c>
      <c r="C509" s="2" t="s">
        <v>2224</v>
      </c>
    </row>
    <row r="510" spans="2:3" ht="12">
      <c r="B510" s="11" t="s">
        <v>2253</v>
      </c>
      <c r="C510" s="2" t="s">
        <v>509</v>
      </c>
    </row>
    <row r="511" spans="2:3" ht="12">
      <c r="B511" s="11" t="s">
        <v>2254</v>
      </c>
      <c r="C511" s="2" t="s">
        <v>2225</v>
      </c>
    </row>
    <row r="512" spans="2:3" ht="12">
      <c r="B512" s="11" t="s">
        <v>2255</v>
      </c>
      <c r="C512" s="2" t="s">
        <v>2226</v>
      </c>
    </row>
    <row r="513" spans="2:3" ht="12">
      <c r="B513" s="11" t="s">
        <v>2256</v>
      </c>
      <c r="C513" s="2" t="s">
        <v>2208</v>
      </c>
    </row>
    <row r="514" spans="2:3" ht="12">
      <c r="B514" s="11"/>
      <c r="C514" s="2" t="s">
        <v>2280</v>
      </c>
    </row>
    <row r="515" ht="12">
      <c r="C515" s="2" t="s">
        <v>2281</v>
      </c>
    </row>
    <row r="517" ht="12">
      <c r="B517" s="2" t="s">
        <v>2156</v>
      </c>
    </row>
    <row r="518" spans="2:3" ht="12">
      <c r="B518" s="11" t="s">
        <v>2257</v>
      </c>
      <c r="C518" s="2" t="s">
        <v>2282</v>
      </c>
    </row>
    <row r="519" spans="2:3" ht="12">
      <c r="B519" s="16" t="s">
        <v>2258</v>
      </c>
      <c r="C519" s="18" t="s">
        <v>2227</v>
      </c>
    </row>
    <row r="520" spans="2:3" ht="12">
      <c r="B520" s="18"/>
      <c r="C520" s="18" t="s">
        <v>1918</v>
      </c>
    </row>
    <row r="521" ht="12">
      <c r="C521" s="2" t="s">
        <v>1919</v>
      </c>
    </row>
    <row r="522" ht="12">
      <c r="C522" s="2" t="s">
        <v>1920</v>
      </c>
    </row>
    <row r="523" ht="12">
      <c r="C523" s="2" t="s">
        <v>1921</v>
      </c>
    </row>
    <row r="524" ht="12">
      <c r="C524" s="2" t="s">
        <v>1922</v>
      </c>
    </row>
    <row r="525" ht="12">
      <c r="C525" s="2" t="s">
        <v>1923</v>
      </c>
    </row>
    <row r="526" ht="12">
      <c r="C526" s="2" t="s">
        <v>1924</v>
      </c>
    </row>
    <row r="527" spans="2:3" ht="12">
      <c r="B527" s="11" t="s">
        <v>2259</v>
      </c>
      <c r="C527" s="2" t="s">
        <v>2334</v>
      </c>
    </row>
    <row r="529" ht="12">
      <c r="B529" s="2" t="s">
        <v>2283</v>
      </c>
    </row>
    <row r="530" spans="2:3" ht="12">
      <c r="B530" s="11" t="s">
        <v>2260</v>
      </c>
      <c r="C530" s="2" t="s">
        <v>2335</v>
      </c>
    </row>
    <row r="531" spans="2:3" ht="12">
      <c r="B531" s="16" t="s">
        <v>2261</v>
      </c>
      <c r="C531" s="18" t="s">
        <v>2284</v>
      </c>
    </row>
    <row r="532" ht="12">
      <c r="C532" s="2" t="s">
        <v>2336</v>
      </c>
    </row>
    <row r="533" spans="2:3" ht="12">
      <c r="B533" s="18"/>
      <c r="C533" s="18" t="s">
        <v>2337</v>
      </c>
    </row>
    <row r="534" ht="12">
      <c r="C534" s="2" t="s">
        <v>2338</v>
      </c>
    </row>
    <row r="535" ht="12">
      <c r="C535" s="2" t="s">
        <v>2339</v>
      </c>
    </row>
    <row r="536" spans="2:3" ht="12">
      <c r="B536" s="11" t="s">
        <v>2262</v>
      </c>
      <c r="C536" s="2" t="s">
        <v>2340</v>
      </c>
    </row>
    <row r="537" spans="2:3" ht="12">
      <c r="B537" s="11" t="s">
        <v>2263</v>
      </c>
      <c r="C537" s="2" t="s">
        <v>2341</v>
      </c>
    </row>
    <row r="538" spans="2:3" ht="12">
      <c r="B538" s="16" t="s">
        <v>2264</v>
      </c>
      <c r="C538" s="18" t="s">
        <v>2342</v>
      </c>
    </row>
    <row r="539" ht="12">
      <c r="C539" s="2" t="s">
        <v>2317</v>
      </c>
    </row>
    <row r="540" spans="2:3" ht="12">
      <c r="B540" s="18"/>
      <c r="C540" s="18" t="s">
        <v>2287</v>
      </c>
    </row>
    <row r="541" ht="12">
      <c r="C541" s="2" t="s">
        <v>2318</v>
      </c>
    </row>
    <row r="542" ht="12">
      <c r="C542" s="2" t="s">
        <v>2319</v>
      </c>
    </row>
    <row r="543" ht="12">
      <c r="C543" s="2" t="s">
        <v>2320</v>
      </c>
    </row>
    <row r="544" ht="12">
      <c r="C544" s="2" t="s">
        <v>2321</v>
      </c>
    </row>
    <row r="545" ht="12">
      <c r="C545" s="2" t="s">
        <v>2343</v>
      </c>
    </row>
    <row r="546" ht="12">
      <c r="C546" s="2" t="s">
        <v>2344</v>
      </c>
    </row>
    <row r="548" ht="12">
      <c r="B548" s="2" t="s">
        <v>2285</v>
      </c>
    </row>
    <row r="549" ht="12">
      <c r="C549" s="2" t="s">
        <v>2286</v>
      </c>
    </row>
  </sheetData>
  <printOptions/>
  <pageMargins left="0.75" right="0.75" top="1" bottom="1" header="0.512" footer="0.512"/>
  <pageSetup fitToHeight="5" fitToWidth="1" horizontalDpi="600" verticalDpi="600" orientation="portrait" paperSize="9" scale="57" r:id="rId2"/>
  <drawing r:id="rId1"/>
</worksheet>
</file>

<file path=xl/worksheets/sheet5.xml><?xml version="1.0" encoding="utf-8"?>
<worksheet xmlns="http://schemas.openxmlformats.org/spreadsheetml/2006/main" xmlns:r="http://schemas.openxmlformats.org/officeDocument/2006/relationships">
  <dimension ref="B2:R74"/>
  <sheetViews>
    <sheetView workbookViewId="0" topLeftCell="A1">
      <selection activeCell="A1" sqref="A1"/>
    </sheetView>
  </sheetViews>
  <sheetFormatPr defaultColWidth="9.00390625" defaultRowHeight="13.5"/>
  <cols>
    <col min="1" max="1" width="2.625" style="90" customWidth="1"/>
    <col min="2" max="2" width="3.125" style="90" customWidth="1"/>
    <col min="3" max="3" width="9.875" style="90" customWidth="1"/>
    <col min="4" max="5" width="9.125" style="92" customWidth="1"/>
    <col min="6" max="6" width="9.00390625" style="90" customWidth="1"/>
    <col min="7" max="7" width="9.125" style="93" bestFit="1" customWidth="1"/>
    <col min="8" max="8" width="9.00390625" style="90" customWidth="1"/>
    <col min="9" max="9" width="9.125" style="90" customWidth="1"/>
    <col min="10" max="10" width="9.00390625" style="92" customWidth="1"/>
    <col min="11" max="11" width="9.625" style="92" customWidth="1"/>
    <col min="12" max="16384" width="9.00390625" style="90" customWidth="1"/>
  </cols>
  <sheetData>
    <row r="2" ht="15" customHeight="1">
      <c r="B2" s="91" t="s">
        <v>855</v>
      </c>
    </row>
    <row r="3" spans="3:18" ht="14.25" thickBot="1">
      <c r="C3" s="94"/>
      <c r="D3" s="95"/>
      <c r="G3" s="96"/>
      <c r="L3" s="97"/>
      <c r="R3" s="97" t="s">
        <v>837</v>
      </c>
    </row>
    <row r="4" spans="2:18" ht="15" customHeight="1" thickTop="1">
      <c r="B4" s="1312" t="s">
        <v>838</v>
      </c>
      <c r="C4" s="1313"/>
      <c r="D4" s="1307" t="s">
        <v>839</v>
      </c>
      <c r="E4" s="1307" t="s">
        <v>840</v>
      </c>
      <c r="F4" s="1290"/>
      <c r="G4" s="1309" t="s">
        <v>841</v>
      </c>
      <c r="H4" s="1310"/>
      <c r="I4" s="1307" t="s">
        <v>800</v>
      </c>
      <c r="J4" s="1307"/>
      <c r="K4" s="1307" t="s">
        <v>842</v>
      </c>
      <c r="L4" s="1307"/>
      <c r="M4" s="1297" t="s">
        <v>843</v>
      </c>
      <c r="N4" s="1297"/>
      <c r="O4" s="1297"/>
      <c r="P4" s="1297"/>
      <c r="Q4" s="1297"/>
      <c r="R4" s="1297"/>
    </row>
    <row r="5" spans="2:18" ht="15" customHeight="1">
      <c r="B5" s="1314"/>
      <c r="C5" s="1315"/>
      <c r="D5" s="1308"/>
      <c r="E5" s="1291"/>
      <c r="F5" s="1291"/>
      <c r="G5" s="1311"/>
      <c r="H5" s="1311"/>
      <c r="I5" s="1308"/>
      <c r="J5" s="1308"/>
      <c r="K5" s="1308"/>
      <c r="L5" s="1308"/>
      <c r="M5" s="1298" t="s">
        <v>844</v>
      </c>
      <c r="N5" s="1298"/>
      <c r="O5" s="1298" t="s">
        <v>845</v>
      </c>
      <c r="P5" s="1298"/>
      <c r="Q5" s="1298" t="s">
        <v>846</v>
      </c>
      <c r="R5" s="1298"/>
    </row>
    <row r="6" spans="2:18" ht="15" customHeight="1">
      <c r="B6" s="1316"/>
      <c r="C6" s="1296"/>
      <c r="D6" s="99" t="s">
        <v>847</v>
      </c>
      <c r="E6" s="99" t="s">
        <v>847</v>
      </c>
      <c r="F6" s="100" t="s">
        <v>848</v>
      </c>
      <c r="G6" s="101" t="s">
        <v>847</v>
      </c>
      <c r="H6" s="100" t="s">
        <v>848</v>
      </c>
      <c r="I6" s="99" t="s">
        <v>847</v>
      </c>
      <c r="J6" s="99" t="s">
        <v>848</v>
      </c>
      <c r="K6" s="99" t="s">
        <v>847</v>
      </c>
      <c r="L6" s="100" t="s">
        <v>848</v>
      </c>
      <c r="M6" s="102" t="s">
        <v>849</v>
      </c>
      <c r="N6" s="102" t="s">
        <v>850</v>
      </c>
      <c r="O6" s="102" t="s">
        <v>849</v>
      </c>
      <c r="P6" s="102" t="s">
        <v>850</v>
      </c>
      <c r="Q6" s="102" t="s">
        <v>851</v>
      </c>
      <c r="R6" s="102" t="s">
        <v>852</v>
      </c>
    </row>
    <row r="7" spans="2:18" s="103" customFormat="1" ht="15" customHeight="1">
      <c r="B7" s="1292" t="s">
        <v>831</v>
      </c>
      <c r="C7" s="1293"/>
      <c r="D7" s="104">
        <v>344285</v>
      </c>
      <c r="E7" s="104">
        <v>347298</v>
      </c>
      <c r="F7" s="105">
        <f>SUM(F9:F10)</f>
        <v>3013</v>
      </c>
      <c r="G7" s="106">
        <v>350544</v>
      </c>
      <c r="H7" s="105">
        <f>SUM(H9:H10)</f>
        <v>3246</v>
      </c>
      <c r="I7" s="104">
        <v>354857</v>
      </c>
      <c r="J7" s="107">
        <f>SUM(J9:J10)</f>
        <v>4313</v>
      </c>
      <c r="K7" s="104">
        <f>SUM(K9:K10)</f>
        <v>360014</v>
      </c>
      <c r="L7" s="105">
        <f>SUM(L9:L10)</f>
        <v>269</v>
      </c>
      <c r="M7" s="105">
        <f>SUM(M9:M10)</f>
        <v>7435</v>
      </c>
      <c r="N7" s="105">
        <f>SUM(N9:N10)</f>
        <v>7188</v>
      </c>
      <c r="O7" s="105">
        <v>5845</v>
      </c>
      <c r="P7" s="105">
        <f>SUM(P9:P10)</f>
        <v>5641</v>
      </c>
      <c r="Q7" s="105">
        <f>SUM(Q9:Q10)</f>
        <v>3737</v>
      </c>
      <c r="R7" s="108">
        <f>SUM(R9:R10)</f>
        <v>3055</v>
      </c>
    </row>
    <row r="8" spans="2:18" s="103" customFormat="1" ht="6" customHeight="1">
      <c r="B8" s="109"/>
      <c r="C8" s="110"/>
      <c r="D8" s="111"/>
      <c r="E8" s="111"/>
      <c r="F8" s="112"/>
      <c r="G8" s="113"/>
      <c r="H8" s="112"/>
      <c r="I8" s="111"/>
      <c r="J8" s="114"/>
      <c r="K8" s="111"/>
      <c r="L8" s="112"/>
      <c r="M8" s="112"/>
      <c r="N8" s="112"/>
      <c r="O8" s="112"/>
      <c r="P8" s="112"/>
      <c r="Q8" s="112"/>
      <c r="R8" s="115"/>
    </row>
    <row r="9" spans="2:18" s="103" customFormat="1" ht="15" customHeight="1">
      <c r="B9" s="1305" t="s">
        <v>832</v>
      </c>
      <c r="C9" s="1306"/>
      <c r="D9" s="111">
        <v>258327</v>
      </c>
      <c r="E9" s="111">
        <f>SUM(E17:E31)</f>
        <v>261157</v>
      </c>
      <c r="F9" s="112">
        <f>SUM(F17:F31)</f>
        <v>2830</v>
      </c>
      <c r="G9" s="113">
        <v>264299</v>
      </c>
      <c r="H9" s="112">
        <f>SUM(H17:H31)</f>
        <v>3142</v>
      </c>
      <c r="I9" s="111">
        <v>268091</v>
      </c>
      <c r="J9" s="114">
        <f>SUM(J17:J31)</f>
        <v>3792</v>
      </c>
      <c r="K9" s="111">
        <v>273584</v>
      </c>
      <c r="L9" s="112">
        <v>2087</v>
      </c>
      <c r="M9" s="112">
        <f aca="true" t="shared" si="0" ref="M9:R9">SUM(M17:M31)</f>
        <v>6259</v>
      </c>
      <c r="N9" s="112">
        <f t="shared" si="0"/>
        <v>6710</v>
      </c>
      <c r="O9" s="112">
        <f t="shared" si="0"/>
        <v>5035</v>
      </c>
      <c r="P9" s="112">
        <f t="shared" si="0"/>
        <v>5255</v>
      </c>
      <c r="Q9" s="112">
        <f t="shared" si="0"/>
        <v>3188</v>
      </c>
      <c r="R9" s="115">
        <f t="shared" si="0"/>
        <v>2434</v>
      </c>
    </row>
    <row r="10" spans="2:18" s="103" customFormat="1" ht="15" customHeight="1">
      <c r="B10" s="1305" t="s">
        <v>853</v>
      </c>
      <c r="C10" s="1306"/>
      <c r="D10" s="111">
        <v>85958</v>
      </c>
      <c r="E10" s="111">
        <v>86141</v>
      </c>
      <c r="F10" s="112">
        <f>SUM(F33:F66)</f>
        <v>183</v>
      </c>
      <c r="G10" s="113">
        <v>86245</v>
      </c>
      <c r="H10" s="112">
        <f>SUM(H33:H66)</f>
        <v>104</v>
      </c>
      <c r="I10" s="111">
        <v>86766</v>
      </c>
      <c r="J10" s="114">
        <f>SUM(J33:J66)</f>
        <v>521</v>
      </c>
      <c r="K10" s="111">
        <f>SUM(K33:K66)</f>
        <v>86430</v>
      </c>
      <c r="L10" s="112">
        <f>SUM(L33:L66)</f>
        <v>-1818</v>
      </c>
      <c r="M10" s="112">
        <f>SUM(M33:M66)</f>
        <v>1176</v>
      </c>
      <c r="N10" s="112">
        <f>SUM(N33:N66)</f>
        <v>478</v>
      </c>
      <c r="O10" s="112">
        <v>810</v>
      </c>
      <c r="P10" s="112">
        <f>SUM(P33:P66)</f>
        <v>386</v>
      </c>
      <c r="Q10" s="112">
        <f>SUM(Q33:Q66)</f>
        <v>549</v>
      </c>
      <c r="R10" s="115">
        <f>SUM(R33:R66)</f>
        <v>621</v>
      </c>
    </row>
    <row r="11" spans="2:18" s="103" customFormat="1" ht="7.5" customHeight="1">
      <c r="B11" s="116"/>
      <c r="C11" s="117"/>
      <c r="D11" s="111"/>
      <c r="E11" s="111"/>
      <c r="F11" s="112"/>
      <c r="G11" s="113"/>
      <c r="H11" s="112"/>
      <c r="I11" s="111"/>
      <c r="J11" s="114"/>
      <c r="K11" s="111"/>
      <c r="L11" s="112"/>
      <c r="M11" s="112"/>
      <c r="N11" s="112"/>
      <c r="O11" s="112"/>
      <c r="P11" s="112"/>
      <c r="Q11" s="112"/>
      <c r="R11" s="115"/>
    </row>
    <row r="12" spans="2:18" s="103" customFormat="1" ht="13.5" customHeight="1">
      <c r="B12" s="1305" t="s">
        <v>833</v>
      </c>
      <c r="C12" s="1306"/>
      <c r="D12" s="111">
        <f>+D17+D23+D24+D25+D28+D29+D30+D33+D34+D35+D36+D37+D38+D39</f>
        <v>159762</v>
      </c>
      <c r="E12" s="111">
        <v>161704</v>
      </c>
      <c r="F12" s="112">
        <f>+F17+F23+F24+F25+F28+F29+F30+F33+F34+F35+F36+F37+F38+F39</f>
        <v>1942</v>
      </c>
      <c r="G12" s="113">
        <v>163730</v>
      </c>
      <c r="H12" s="112">
        <f>+H17+H23+H24+H25+H28+H29+H30+H33+H34+H35+H36+H37+H38+H39</f>
        <v>2026</v>
      </c>
      <c r="I12" s="111">
        <v>166315</v>
      </c>
      <c r="J12" s="114">
        <f>+J17+J23+J24+J25+J28+J29+J30+J33+J34+J35+J36+J37+J38+J39</f>
        <v>2585</v>
      </c>
      <c r="K12" s="111">
        <v>169910</v>
      </c>
      <c r="L12" s="112">
        <v>1610</v>
      </c>
      <c r="M12" s="112">
        <f aca="true" t="shared" si="1" ref="M12:R12">+M17+M23+M24+M25+M28+M29+M30+M33+M34+M35+M36+M37+M38+M39</f>
        <v>3782</v>
      </c>
      <c r="N12" s="112">
        <f t="shared" si="1"/>
        <v>4412</v>
      </c>
      <c r="O12" s="112">
        <f t="shared" si="1"/>
        <v>3158</v>
      </c>
      <c r="P12" s="112">
        <f t="shared" si="1"/>
        <v>3028</v>
      </c>
      <c r="Q12" s="112">
        <f t="shared" si="1"/>
        <v>1941</v>
      </c>
      <c r="R12" s="115">
        <f t="shared" si="1"/>
        <v>1537</v>
      </c>
    </row>
    <row r="13" spans="2:18" s="103" customFormat="1" ht="13.5" customHeight="1">
      <c r="B13" s="1305" t="s">
        <v>834</v>
      </c>
      <c r="C13" s="1306"/>
      <c r="D13" s="111">
        <f>+D22+D41+D42+D43+D44+D45+D46+D47</f>
        <v>25802</v>
      </c>
      <c r="E13" s="111">
        <v>25928</v>
      </c>
      <c r="F13" s="112">
        <f>+F22+F41+F42+F43+F44+F45+F46+F47</f>
        <v>126</v>
      </c>
      <c r="G13" s="113">
        <f>+G22+G41+G42+G43+G44+G45+G46+G47</f>
        <v>25979</v>
      </c>
      <c r="H13" s="112">
        <f>+H22+H41+H42+H43+H44+H45+H46+H47</f>
        <v>51</v>
      </c>
      <c r="I13" s="111">
        <v>26148</v>
      </c>
      <c r="J13" s="114">
        <f>+J22+J41+J42+J43+J44+J45+J46+J47</f>
        <v>169</v>
      </c>
      <c r="K13" s="111">
        <f>+K22+K41+K42+K43+K44+K45+K46+K47</f>
        <v>25984</v>
      </c>
      <c r="L13" s="112">
        <f>+L22+L41+L42+L43+L44+L45+L46+L47</f>
        <v>-613</v>
      </c>
      <c r="M13" s="112">
        <f>+M22+M41+M42+M43+M44+M45+M46+M47</f>
        <v>464</v>
      </c>
      <c r="N13" s="112">
        <f>+N22+N41+N42+N43+N44+N45+N46+N47</f>
        <v>214</v>
      </c>
      <c r="O13" s="118">
        <v>449</v>
      </c>
      <c r="P13" s="112">
        <f>+P22+P41+P42+P43+P44+P45+P46+P47</f>
        <v>205</v>
      </c>
      <c r="Q13" s="112">
        <f>+Q22+Q41+Q42+Q43+Q44+Q45+Q46+Q47</f>
        <v>236</v>
      </c>
      <c r="R13" s="115">
        <f>+R22+R41+R42+R43+R44+R45+R46+R47</f>
        <v>206</v>
      </c>
    </row>
    <row r="14" spans="2:18" s="103" customFormat="1" ht="13.5" customHeight="1">
      <c r="B14" s="1305" t="s">
        <v>835</v>
      </c>
      <c r="C14" s="1306"/>
      <c r="D14" s="111">
        <f>+D18+D27+D31+D49+D50+D51+D52+D53</f>
        <v>68982</v>
      </c>
      <c r="E14" s="111">
        <v>69272</v>
      </c>
      <c r="F14" s="112">
        <f aca="true" t="shared" si="2" ref="F14:R14">+F18+F27+F31+F49+F50+F51+F52+F53</f>
        <v>290</v>
      </c>
      <c r="G14" s="113">
        <f t="shared" si="2"/>
        <v>69724</v>
      </c>
      <c r="H14" s="112">
        <f t="shared" si="2"/>
        <v>452</v>
      </c>
      <c r="I14" s="111">
        <f t="shared" si="2"/>
        <v>70352</v>
      </c>
      <c r="J14" s="114">
        <f t="shared" si="2"/>
        <v>628</v>
      </c>
      <c r="K14" s="111">
        <f t="shared" si="2"/>
        <v>71157</v>
      </c>
      <c r="L14" s="112">
        <f t="shared" si="2"/>
        <v>-456</v>
      </c>
      <c r="M14" s="112">
        <f t="shared" si="2"/>
        <v>1383</v>
      </c>
      <c r="N14" s="112">
        <f t="shared" si="2"/>
        <v>1205</v>
      </c>
      <c r="O14" s="112">
        <f t="shared" si="2"/>
        <v>1036</v>
      </c>
      <c r="P14" s="112">
        <f t="shared" si="2"/>
        <v>1245</v>
      </c>
      <c r="Q14" s="112">
        <f t="shared" si="2"/>
        <v>789</v>
      </c>
      <c r="R14" s="115">
        <f t="shared" si="2"/>
        <v>621</v>
      </c>
    </row>
    <row r="15" spans="2:18" s="103" customFormat="1" ht="13.5" customHeight="1">
      <c r="B15" s="1305" t="s">
        <v>836</v>
      </c>
      <c r="C15" s="1306"/>
      <c r="D15" s="60">
        <f>+D19+D20+D55+D56+D57+D58+D59+D60+D61+D62+D63+D64+D65+D66</f>
        <v>89739</v>
      </c>
      <c r="E15" s="60">
        <f>+E19+E20+E55+E56+E57+E58+E59+E60+E61+E62+E63+E64+E65+E66</f>
        <v>90394</v>
      </c>
      <c r="F15" s="112">
        <f>+F19+F20+F55+F56+F57+F58+F59+F60+F61+F62+F63+F64+F65+F66</f>
        <v>655</v>
      </c>
      <c r="G15" s="113">
        <f>+G19+G20+G55+G56+G57+G58+G59+G60+G61+G62+G63+G64+G65+G66</f>
        <v>91111</v>
      </c>
      <c r="H15" s="112">
        <f>+H19+H20+H55+H56+H57+H58+H59+H60+H61+H62+H63+H64+H65+H66</f>
        <v>717</v>
      </c>
      <c r="I15" s="111">
        <v>92042</v>
      </c>
      <c r="J15" s="114">
        <f aca="true" t="shared" si="3" ref="J15:R15">+J19+J20+J55+J56+J57+J58+J59+J60+J61+J62+J63+J64+J65+J66</f>
        <v>931</v>
      </c>
      <c r="K15" s="111">
        <f t="shared" si="3"/>
        <v>92963</v>
      </c>
      <c r="L15" s="112">
        <f t="shared" si="3"/>
        <v>-272</v>
      </c>
      <c r="M15" s="112">
        <f t="shared" si="3"/>
        <v>1806</v>
      </c>
      <c r="N15" s="112">
        <f t="shared" si="3"/>
        <v>1357</v>
      </c>
      <c r="O15" s="112">
        <f t="shared" si="3"/>
        <v>1202</v>
      </c>
      <c r="P15" s="112">
        <f t="shared" si="3"/>
        <v>1163</v>
      </c>
      <c r="Q15" s="112">
        <f t="shared" si="3"/>
        <v>771</v>
      </c>
      <c r="R15" s="115">
        <f t="shared" si="3"/>
        <v>691</v>
      </c>
    </row>
    <row r="16" spans="2:18" ht="6" customHeight="1">
      <c r="B16" s="119"/>
      <c r="C16" s="120"/>
      <c r="D16" s="121"/>
      <c r="E16" s="121"/>
      <c r="F16" s="122"/>
      <c r="G16" s="123"/>
      <c r="H16" s="122"/>
      <c r="I16" s="59"/>
      <c r="J16" s="124"/>
      <c r="K16" s="59"/>
      <c r="L16" s="125"/>
      <c r="M16" s="126"/>
      <c r="N16" s="126"/>
      <c r="O16" s="126"/>
      <c r="P16" s="126"/>
      <c r="Q16" s="127"/>
      <c r="R16" s="126"/>
    </row>
    <row r="17" spans="2:18" ht="13.5" customHeight="1">
      <c r="B17" s="119"/>
      <c r="C17" s="128" t="s">
        <v>746</v>
      </c>
      <c r="D17" s="59">
        <v>78730</v>
      </c>
      <c r="E17" s="59">
        <v>79964</v>
      </c>
      <c r="F17" s="129">
        <v>1234</v>
      </c>
      <c r="G17" s="130">
        <v>81281</v>
      </c>
      <c r="H17" s="129">
        <v>1317</v>
      </c>
      <c r="I17" s="131">
        <v>82980</v>
      </c>
      <c r="J17" s="131">
        <v>1699</v>
      </c>
      <c r="K17" s="132">
        <v>85111</v>
      </c>
      <c r="L17" s="59">
        <v>1006</v>
      </c>
      <c r="M17" s="133">
        <v>1921</v>
      </c>
      <c r="N17" s="134">
        <v>3359</v>
      </c>
      <c r="O17" s="134">
        <v>1888</v>
      </c>
      <c r="P17" s="134">
        <v>2290</v>
      </c>
      <c r="Q17" s="134">
        <v>1100</v>
      </c>
      <c r="R17" s="134">
        <v>814</v>
      </c>
    </row>
    <row r="18" spans="2:18" ht="13.5" customHeight="1">
      <c r="B18" s="119"/>
      <c r="C18" s="128" t="s">
        <v>747</v>
      </c>
      <c r="D18" s="59">
        <v>29014</v>
      </c>
      <c r="E18" s="59">
        <v>29273</v>
      </c>
      <c r="F18" s="129">
        <v>259</v>
      </c>
      <c r="G18" s="130">
        <v>29534</v>
      </c>
      <c r="H18" s="129">
        <v>261</v>
      </c>
      <c r="I18" s="131">
        <v>29892</v>
      </c>
      <c r="J18" s="131">
        <v>358</v>
      </c>
      <c r="K18" s="132">
        <v>30677</v>
      </c>
      <c r="L18" s="135">
        <v>111</v>
      </c>
      <c r="M18" s="133">
        <v>734</v>
      </c>
      <c r="N18" s="134">
        <v>846</v>
      </c>
      <c r="O18" s="134">
        <v>498</v>
      </c>
      <c r="P18" s="134">
        <v>944</v>
      </c>
      <c r="Q18" s="134">
        <v>485</v>
      </c>
      <c r="R18" s="134">
        <v>337</v>
      </c>
    </row>
    <row r="19" spans="2:18" ht="13.5" customHeight="1">
      <c r="B19" s="119"/>
      <c r="C19" s="128" t="s">
        <v>748</v>
      </c>
      <c r="D19" s="59">
        <v>29505</v>
      </c>
      <c r="E19" s="59">
        <v>29798</v>
      </c>
      <c r="F19" s="129">
        <v>293</v>
      </c>
      <c r="G19" s="130">
        <v>30148</v>
      </c>
      <c r="H19" s="129">
        <v>350</v>
      </c>
      <c r="I19" s="131">
        <v>30598</v>
      </c>
      <c r="J19" s="131">
        <v>450</v>
      </c>
      <c r="K19" s="132">
        <v>31084</v>
      </c>
      <c r="L19" s="135">
        <v>99</v>
      </c>
      <c r="M19" s="126">
        <v>777</v>
      </c>
      <c r="N19" s="134">
        <v>490</v>
      </c>
      <c r="O19" s="134">
        <v>530</v>
      </c>
      <c r="P19" s="134">
        <v>469</v>
      </c>
      <c r="Q19" s="134">
        <v>221</v>
      </c>
      <c r="R19" s="134">
        <v>144</v>
      </c>
    </row>
    <row r="20" spans="2:18" ht="13.5" customHeight="1">
      <c r="B20" s="119"/>
      <c r="C20" s="128" t="s">
        <v>749</v>
      </c>
      <c r="D20" s="59">
        <v>30361</v>
      </c>
      <c r="E20" s="59">
        <v>30683</v>
      </c>
      <c r="F20" s="129">
        <v>322</v>
      </c>
      <c r="G20" s="130">
        <v>31022</v>
      </c>
      <c r="H20" s="129">
        <v>339</v>
      </c>
      <c r="I20" s="131">
        <v>31404</v>
      </c>
      <c r="J20" s="131">
        <v>382</v>
      </c>
      <c r="K20" s="132">
        <v>31919</v>
      </c>
      <c r="L20" s="135">
        <v>238</v>
      </c>
      <c r="M20" s="126">
        <v>593</v>
      </c>
      <c r="N20" s="134">
        <v>720</v>
      </c>
      <c r="O20" s="134">
        <v>402</v>
      </c>
      <c r="P20" s="134">
        <v>590</v>
      </c>
      <c r="Q20" s="134">
        <v>409</v>
      </c>
      <c r="R20" s="134">
        <v>361</v>
      </c>
    </row>
    <row r="21" spans="2:18" ht="6" customHeight="1">
      <c r="B21" s="119"/>
      <c r="C21" s="128"/>
      <c r="D21" s="59"/>
      <c r="E21" s="59"/>
      <c r="F21" s="129"/>
      <c r="G21" s="130"/>
      <c r="H21" s="129"/>
      <c r="I21" s="131"/>
      <c r="J21" s="131"/>
      <c r="K21" s="132"/>
      <c r="L21" s="135"/>
      <c r="M21" s="126"/>
      <c r="N21" s="134"/>
      <c r="O21" s="134"/>
      <c r="P21" s="134"/>
      <c r="Q21" s="134"/>
      <c r="R21" s="134"/>
    </row>
    <row r="22" spans="2:18" ht="13.5" customHeight="1">
      <c r="B22" s="119"/>
      <c r="C22" s="128" t="s">
        <v>750</v>
      </c>
      <c r="D22" s="59">
        <v>12246</v>
      </c>
      <c r="E22" s="59">
        <v>12329</v>
      </c>
      <c r="F22" s="129">
        <v>83</v>
      </c>
      <c r="G22" s="130">
        <v>12400</v>
      </c>
      <c r="H22" s="129">
        <v>71</v>
      </c>
      <c r="I22" s="131">
        <v>12485</v>
      </c>
      <c r="J22" s="131">
        <v>85</v>
      </c>
      <c r="K22" s="132">
        <v>12623</v>
      </c>
      <c r="L22" s="135">
        <v>-10</v>
      </c>
      <c r="M22" s="126">
        <v>359</v>
      </c>
      <c r="N22" s="134">
        <v>145</v>
      </c>
      <c r="O22" s="134">
        <v>318</v>
      </c>
      <c r="P22" s="134">
        <v>147</v>
      </c>
      <c r="Q22" s="134">
        <v>144</v>
      </c>
      <c r="R22" s="134">
        <v>89</v>
      </c>
    </row>
    <row r="23" spans="2:18" ht="13.5" customHeight="1">
      <c r="B23" s="119"/>
      <c r="C23" s="128" t="s">
        <v>751</v>
      </c>
      <c r="D23" s="59">
        <v>10372</v>
      </c>
      <c r="E23" s="59">
        <v>10471</v>
      </c>
      <c r="F23" s="129">
        <v>99</v>
      </c>
      <c r="G23" s="130">
        <v>10563</v>
      </c>
      <c r="H23" s="129">
        <v>92</v>
      </c>
      <c r="I23" s="131">
        <v>10704</v>
      </c>
      <c r="J23" s="131">
        <v>141</v>
      </c>
      <c r="K23" s="132">
        <v>10865</v>
      </c>
      <c r="L23" s="135">
        <v>257</v>
      </c>
      <c r="M23" s="126">
        <v>225</v>
      </c>
      <c r="N23" s="134">
        <v>104</v>
      </c>
      <c r="O23" s="134">
        <v>127</v>
      </c>
      <c r="P23" s="134">
        <v>65</v>
      </c>
      <c r="Q23" s="134">
        <v>103</v>
      </c>
      <c r="R23" s="134">
        <v>72</v>
      </c>
    </row>
    <row r="24" spans="2:18" ht="13.5" customHeight="1">
      <c r="B24" s="119"/>
      <c r="C24" s="128" t="s">
        <v>752</v>
      </c>
      <c r="D24" s="59">
        <v>10009</v>
      </c>
      <c r="E24" s="59">
        <v>10044</v>
      </c>
      <c r="F24" s="129">
        <v>35</v>
      </c>
      <c r="G24" s="130">
        <v>10125</v>
      </c>
      <c r="H24" s="129">
        <v>81</v>
      </c>
      <c r="I24" s="131">
        <v>10238</v>
      </c>
      <c r="J24" s="131">
        <v>113</v>
      </c>
      <c r="K24" s="132">
        <v>10425</v>
      </c>
      <c r="L24" s="135">
        <v>91</v>
      </c>
      <c r="M24" s="126">
        <v>246</v>
      </c>
      <c r="N24" s="134">
        <v>102</v>
      </c>
      <c r="O24" s="134">
        <v>157</v>
      </c>
      <c r="P24" s="134">
        <v>75</v>
      </c>
      <c r="Q24" s="134">
        <v>94</v>
      </c>
      <c r="R24" s="134">
        <v>99</v>
      </c>
    </row>
    <row r="25" spans="2:18" ht="13.5" customHeight="1">
      <c r="B25" s="119"/>
      <c r="C25" s="128" t="s">
        <v>753</v>
      </c>
      <c r="D25" s="59">
        <v>7534</v>
      </c>
      <c r="E25" s="59">
        <v>7549</v>
      </c>
      <c r="F25" s="129">
        <v>15</v>
      </c>
      <c r="G25" s="130">
        <v>7559</v>
      </c>
      <c r="H25" s="129">
        <v>10</v>
      </c>
      <c r="I25" s="131">
        <v>7582</v>
      </c>
      <c r="J25" s="131">
        <v>23</v>
      </c>
      <c r="K25" s="132">
        <v>7575</v>
      </c>
      <c r="L25" s="135">
        <v>-303</v>
      </c>
      <c r="M25" s="126">
        <v>92</v>
      </c>
      <c r="N25" s="134">
        <v>39</v>
      </c>
      <c r="O25" s="134">
        <v>75</v>
      </c>
      <c r="P25" s="134">
        <v>33</v>
      </c>
      <c r="Q25" s="134">
        <v>39</v>
      </c>
      <c r="R25" s="134">
        <v>22</v>
      </c>
    </row>
    <row r="26" spans="2:18" ht="6" customHeight="1">
      <c r="B26" s="119"/>
      <c r="C26" s="128"/>
      <c r="D26" s="59"/>
      <c r="E26" s="59"/>
      <c r="F26" s="129"/>
      <c r="G26" s="130"/>
      <c r="H26" s="129"/>
      <c r="I26" s="131"/>
      <c r="J26" s="131"/>
      <c r="K26" s="132"/>
      <c r="L26" s="135"/>
      <c r="M26" s="126"/>
      <c r="N26" s="134"/>
      <c r="O26" s="134"/>
      <c r="P26" s="134"/>
      <c r="Q26" s="134"/>
      <c r="R26" s="134"/>
    </row>
    <row r="27" spans="2:18" ht="13.5" customHeight="1">
      <c r="B27" s="119"/>
      <c r="C27" s="128" t="s">
        <v>754</v>
      </c>
      <c r="D27" s="59">
        <v>8833</v>
      </c>
      <c r="E27" s="59">
        <v>8860</v>
      </c>
      <c r="F27" s="129">
        <v>27</v>
      </c>
      <c r="G27" s="130">
        <v>8931</v>
      </c>
      <c r="H27" s="129">
        <v>71</v>
      </c>
      <c r="I27" s="131">
        <v>9026</v>
      </c>
      <c r="J27" s="131">
        <v>95</v>
      </c>
      <c r="K27" s="132">
        <v>9057</v>
      </c>
      <c r="L27" s="135">
        <v>-18</v>
      </c>
      <c r="M27" s="126">
        <v>200</v>
      </c>
      <c r="N27" s="134">
        <v>102</v>
      </c>
      <c r="O27" s="134">
        <v>168</v>
      </c>
      <c r="P27" s="134">
        <v>81</v>
      </c>
      <c r="Q27" s="134">
        <v>111</v>
      </c>
      <c r="R27" s="134">
        <v>102</v>
      </c>
    </row>
    <row r="28" spans="2:18" ht="13.5" customHeight="1">
      <c r="B28" s="119"/>
      <c r="C28" s="128" t="s">
        <v>755</v>
      </c>
      <c r="D28" s="59">
        <v>15879</v>
      </c>
      <c r="E28" s="59">
        <v>16224</v>
      </c>
      <c r="F28" s="129">
        <v>345</v>
      </c>
      <c r="G28" s="130">
        <v>16554</v>
      </c>
      <c r="H28" s="129">
        <v>330</v>
      </c>
      <c r="I28" s="131">
        <v>16862</v>
      </c>
      <c r="J28" s="131">
        <v>308</v>
      </c>
      <c r="K28" s="132">
        <v>17335</v>
      </c>
      <c r="L28" s="135">
        <v>52</v>
      </c>
      <c r="M28" s="126">
        <v>544</v>
      </c>
      <c r="N28" s="134">
        <v>320</v>
      </c>
      <c r="O28" s="134">
        <v>398</v>
      </c>
      <c r="P28" s="134">
        <v>210</v>
      </c>
      <c r="Q28" s="134">
        <v>309</v>
      </c>
      <c r="R28" s="134">
        <v>251</v>
      </c>
    </row>
    <row r="29" spans="2:18" ht="13.5" customHeight="1">
      <c r="B29" s="119"/>
      <c r="C29" s="128" t="s">
        <v>756</v>
      </c>
      <c r="D29" s="59">
        <v>10548</v>
      </c>
      <c r="E29" s="59">
        <v>10640</v>
      </c>
      <c r="F29" s="129">
        <v>92</v>
      </c>
      <c r="G29" s="130">
        <v>10794</v>
      </c>
      <c r="H29" s="129">
        <v>154</v>
      </c>
      <c r="I29" s="131">
        <v>10839</v>
      </c>
      <c r="J29" s="131">
        <v>45</v>
      </c>
      <c r="K29" s="132">
        <v>11328</v>
      </c>
      <c r="L29" s="135">
        <v>302</v>
      </c>
      <c r="M29" s="126">
        <v>315</v>
      </c>
      <c r="N29" s="134">
        <v>367</v>
      </c>
      <c r="O29" s="134">
        <v>255</v>
      </c>
      <c r="P29" s="134">
        <v>258</v>
      </c>
      <c r="Q29" s="134">
        <v>46</v>
      </c>
      <c r="R29" s="134">
        <v>52</v>
      </c>
    </row>
    <row r="30" spans="2:18" ht="13.5" customHeight="1">
      <c r="B30" s="119"/>
      <c r="C30" s="128" t="s">
        <v>757</v>
      </c>
      <c r="D30" s="59">
        <v>5594</v>
      </c>
      <c r="E30" s="59">
        <v>5582</v>
      </c>
      <c r="F30" s="129">
        <v>-12</v>
      </c>
      <c r="G30" s="130">
        <v>5580</v>
      </c>
      <c r="H30" s="129">
        <v>-2</v>
      </c>
      <c r="I30" s="131">
        <v>5577</v>
      </c>
      <c r="J30" s="131">
        <v>-3</v>
      </c>
      <c r="K30" s="132">
        <v>5575</v>
      </c>
      <c r="L30" s="135">
        <v>-150</v>
      </c>
      <c r="M30" s="126">
        <v>63</v>
      </c>
      <c r="N30" s="134">
        <v>25</v>
      </c>
      <c r="O30" s="134">
        <v>62</v>
      </c>
      <c r="P30" s="134">
        <v>23</v>
      </c>
      <c r="Q30" s="134">
        <v>98</v>
      </c>
      <c r="R30" s="134">
        <v>85</v>
      </c>
    </row>
    <row r="31" spans="2:18" ht="13.5" customHeight="1">
      <c r="B31" s="119"/>
      <c r="C31" s="128" t="s">
        <v>758</v>
      </c>
      <c r="D31" s="59">
        <v>9702</v>
      </c>
      <c r="E31" s="59">
        <v>9740</v>
      </c>
      <c r="F31" s="129">
        <v>38</v>
      </c>
      <c r="G31" s="130">
        <v>9808</v>
      </c>
      <c r="H31" s="129">
        <v>68</v>
      </c>
      <c r="I31" s="131">
        <v>9904</v>
      </c>
      <c r="J31" s="131">
        <v>96</v>
      </c>
      <c r="K31" s="132">
        <v>10010</v>
      </c>
      <c r="L31" s="135">
        <v>-78</v>
      </c>
      <c r="M31" s="126">
        <v>190</v>
      </c>
      <c r="N31" s="134">
        <v>91</v>
      </c>
      <c r="O31" s="134">
        <v>157</v>
      </c>
      <c r="P31" s="134">
        <v>70</v>
      </c>
      <c r="Q31" s="134">
        <v>29</v>
      </c>
      <c r="R31" s="134">
        <v>6</v>
      </c>
    </row>
    <row r="32" spans="2:18" ht="6" customHeight="1">
      <c r="B32" s="119"/>
      <c r="C32" s="128"/>
      <c r="D32" s="59"/>
      <c r="E32" s="59"/>
      <c r="F32" s="129"/>
      <c r="G32" s="130"/>
      <c r="H32" s="129"/>
      <c r="I32" s="131"/>
      <c r="J32" s="131"/>
      <c r="K32" s="132"/>
      <c r="L32" s="135"/>
      <c r="M32" s="126"/>
      <c r="N32" s="134"/>
      <c r="O32" s="134"/>
      <c r="P32" s="134"/>
      <c r="Q32" s="134"/>
      <c r="R32" s="134"/>
    </row>
    <row r="33" spans="2:18" ht="13.5" customHeight="1">
      <c r="B33" s="119"/>
      <c r="C33" s="128" t="s">
        <v>759</v>
      </c>
      <c r="D33" s="59">
        <v>3731</v>
      </c>
      <c r="E33" s="59">
        <v>3771</v>
      </c>
      <c r="F33" s="129">
        <v>40</v>
      </c>
      <c r="G33" s="130">
        <v>3800</v>
      </c>
      <c r="H33" s="129">
        <v>29</v>
      </c>
      <c r="I33" s="131">
        <v>3844</v>
      </c>
      <c r="J33" s="131">
        <v>44</v>
      </c>
      <c r="K33" s="132">
        <v>3869</v>
      </c>
      <c r="L33" s="135">
        <v>135</v>
      </c>
      <c r="M33" s="126">
        <v>90</v>
      </c>
      <c r="N33" s="134">
        <v>16</v>
      </c>
      <c r="O33" s="134">
        <v>27</v>
      </c>
      <c r="P33" s="134">
        <v>8</v>
      </c>
      <c r="Q33" s="134">
        <v>50</v>
      </c>
      <c r="R33" s="134">
        <v>61</v>
      </c>
    </row>
    <row r="34" spans="2:18" ht="13.5" customHeight="1">
      <c r="B34" s="119"/>
      <c r="C34" s="128" t="s">
        <v>760</v>
      </c>
      <c r="D34" s="59">
        <v>2771</v>
      </c>
      <c r="E34" s="59">
        <v>2797</v>
      </c>
      <c r="F34" s="129">
        <v>26</v>
      </c>
      <c r="G34" s="130">
        <v>2820</v>
      </c>
      <c r="H34" s="129">
        <v>23</v>
      </c>
      <c r="I34" s="131">
        <v>2996</v>
      </c>
      <c r="J34" s="131">
        <v>176</v>
      </c>
      <c r="K34" s="132">
        <v>3020</v>
      </c>
      <c r="L34" s="135">
        <v>55</v>
      </c>
      <c r="M34" s="126">
        <v>57</v>
      </c>
      <c r="N34" s="134">
        <v>9</v>
      </c>
      <c r="O34" s="134">
        <v>22</v>
      </c>
      <c r="P34" s="134">
        <v>5</v>
      </c>
      <c r="Q34" s="134">
        <v>5</v>
      </c>
      <c r="R34" s="134">
        <v>10</v>
      </c>
    </row>
    <row r="35" spans="2:18" ht="13.5" customHeight="1">
      <c r="B35" s="119"/>
      <c r="C35" s="128" t="s">
        <v>761</v>
      </c>
      <c r="D35" s="59">
        <v>5101</v>
      </c>
      <c r="E35" s="59">
        <v>5119</v>
      </c>
      <c r="F35" s="129">
        <v>18</v>
      </c>
      <c r="G35" s="130">
        <v>5140</v>
      </c>
      <c r="H35" s="129">
        <v>21</v>
      </c>
      <c r="I35" s="131">
        <v>5194</v>
      </c>
      <c r="J35" s="131">
        <v>54</v>
      </c>
      <c r="K35" s="132">
        <v>5280</v>
      </c>
      <c r="L35" s="135">
        <v>-83</v>
      </c>
      <c r="M35" s="126">
        <v>74</v>
      </c>
      <c r="N35" s="134">
        <v>32</v>
      </c>
      <c r="O35" s="134">
        <v>38</v>
      </c>
      <c r="P35" s="134">
        <v>32</v>
      </c>
      <c r="Q35" s="134">
        <v>18</v>
      </c>
      <c r="R35" s="134">
        <v>8</v>
      </c>
    </row>
    <row r="36" spans="2:18" ht="13.5" customHeight="1">
      <c r="B36" s="119"/>
      <c r="C36" s="128" t="s">
        <v>762</v>
      </c>
      <c r="D36" s="59">
        <v>2075</v>
      </c>
      <c r="E36" s="59">
        <v>2079</v>
      </c>
      <c r="F36" s="129">
        <v>4</v>
      </c>
      <c r="G36" s="130">
        <v>2060</v>
      </c>
      <c r="H36" s="129">
        <v>-19</v>
      </c>
      <c r="I36" s="131">
        <v>2054</v>
      </c>
      <c r="J36" s="131">
        <v>-6</v>
      </c>
      <c r="K36" s="132">
        <v>2122</v>
      </c>
      <c r="L36" s="135">
        <v>-85</v>
      </c>
      <c r="M36" s="126">
        <v>19</v>
      </c>
      <c r="N36" s="134">
        <v>12</v>
      </c>
      <c r="O36" s="134">
        <v>25</v>
      </c>
      <c r="P36" s="134">
        <v>6</v>
      </c>
      <c r="Q36" s="134">
        <v>13</v>
      </c>
      <c r="R36" s="134">
        <v>12</v>
      </c>
    </row>
    <row r="37" spans="2:18" ht="13.5" customHeight="1">
      <c r="B37" s="119"/>
      <c r="C37" s="128" t="s">
        <v>763</v>
      </c>
      <c r="D37" s="59">
        <v>2475</v>
      </c>
      <c r="E37" s="59">
        <v>2451</v>
      </c>
      <c r="F37" s="129">
        <v>-24</v>
      </c>
      <c r="G37" s="130">
        <v>2437</v>
      </c>
      <c r="H37" s="129">
        <v>-14</v>
      </c>
      <c r="I37" s="131">
        <v>2426</v>
      </c>
      <c r="J37" s="131">
        <v>-11</v>
      </c>
      <c r="K37" s="132">
        <v>2457</v>
      </c>
      <c r="L37" s="135">
        <v>-52</v>
      </c>
      <c r="M37" s="126">
        <v>53</v>
      </c>
      <c r="N37" s="134">
        <v>11</v>
      </c>
      <c r="O37" s="134">
        <v>26</v>
      </c>
      <c r="P37" s="134">
        <v>4</v>
      </c>
      <c r="Q37" s="134">
        <v>27</v>
      </c>
      <c r="R37" s="134">
        <v>7</v>
      </c>
    </row>
    <row r="38" spans="2:18" ht="13.5" customHeight="1">
      <c r="B38" s="119"/>
      <c r="C38" s="128" t="s">
        <v>764</v>
      </c>
      <c r="D38" s="59">
        <v>2581</v>
      </c>
      <c r="E38" s="59">
        <v>2579</v>
      </c>
      <c r="F38" s="129">
        <v>-2</v>
      </c>
      <c r="G38" s="130">
        <v>2585</v>
      </c>
      <c r="H38" s="129">
        <v>6</v>
      </c>
      <c r="I38" s="131">
        <v>2595</v>
      </c>
      <c r="J38" s="131">
        <v>10</v>
      </c>
      <c r="K38" s="132">
        <v>2602</v>
      </c>
      <c r="L38" s="135">
        <v>-32</v>
      </c>
      <c r="M38" s="126">
        <v>52</v>
      </c>
      <c r="N38" s="134">
        <v>8</v>
      </c>
      <c r="O38" s="134">
        <v>39</v>
      </c>
      <c r="P38" s="134">
        <v>5</v>
      </c>
      <c r="Q38" s="134">
        <v>21</v>
      </c>
      <c r="R38" s="134">
        <v>20</v>
      </c>
    </row>
    <row r="39" spans="2:18" ht="13.5" customHeight="1">
      <c r="B39" s="119"/>
      <c r="C39" s="128" t="s">
        <v>765</v>
      </c>
      <c r="D39" s="59">
        <v>2362</v>
      </c>
      <c r="E39" s="59">
        <v>2434</v>
      </c>
      <c r="F39" s="129">
        <v>72</v>
      </c>
      <c r="G39" s="130">
        <v>2432</v>
      </c>
      <c r="H39" s="129">
        <v>-2</v>
      </c>
      <c r="I39" s="131">
        <v>2424</v>
      </c>
      <c r="J39" s="131">
        <v>-8</v>
      </c>
      <c r="K39" s="132">
        <v>2346</v>
      </c>
      <c r="L39" s="135">
        <v>-73</v>
      </c>
      <c r="M39" s="126">
        <v>31</v>
      </c>
      <c r="N39" s="134">
        <v>8</v>
      </c>
      <c r="O39" s="134">
        <v>19</v>
      </c>
      <c r="P39" s="134">
        <v>14</v>
      </c>
      <c r="Q39" s="134">
        <v>18</v>
      </c>
      <c r="R39" s="134">
        <v>24</v>
      </c>
    </row>
    <row r="40" spans="2:18" ht="6" customHeight="1">
      <c r="B40" s="119"/>
      <c r="C40" s="128"/>
      <c r="D40" s="59"/>
      <c r="E40" s="59"/>
      <c r="F40" s="129"/>
      <c r="G40" s="130"/>
      <c r="H40" s="129"/>
      <c r="I40" s="131"/>
      <c r="J40" s="131"/>
      <c r="K40" s="132"/>
      <c r="L40" s="135"/>
      <c r="M40" s="126"/>
      <c r="N40" s="134"/>
      <c r="O40" s="134"/>
      <c r="P40" s="134"/>
      <c r="Q40" s="134"/>
      <c r="R40" s="134"/>
    </row>
    <row r="41" spans="2:18" ht="13.5" customHeight="1">
      <c r="B41" s="119"/>
      <c r="C41" s="128" t="s">
        <v>766</v>
      </c>
      <c r="D41" s="59">
        <v>1828</v>
      </c>
      <c r="E41" s="59">
        <v>1853</v>
      </c>
      <c r="F41" s="129">
        <v>25</v>
      </c>
      <c r="G41" s="130">
        <v>1858</v>
      </c>
      <c r="H41" s="129">
        <v>5</v>
      </c>
      <c r="I41" s="131">
        <v>1857</v>
      </c>
      <c r="J41" s="131">
        <v>-1</v>
      </c>
      <c r="K41" s="132">
        <v>1776</v>
      </c>
      <c r="L41" s="135">
        <v>-35</v>
      </c>
      <c r="M41" s="126">
        <v>9</v>
      </c>
      <c r="N41" s="134">
        <v>13</v>
      </c>
      <c r="O41" s="134">
        <v>15</v>
      </c>
      <c r="P41" s="134">
        <v>13</v>
      </c>
      <c r="Q41" s="134">
        <v>10</v>
      </c>
      <c r="R41" s="134">
        <v>5</v>
      </c>
    </row>
    <row r="42" spans="2:18" ht="13.5" customHeight="1">
      <c r="B42" s="119"/>
      <c r="C42" s="128" t="s">
        <v>767</v>
      </c>
      <c r="D42" s="59">
        <v>2951</v>
      </c>
      <c r="E42" s="59">
        <v>2945</v>
      </c>
      <c r="F42" s="129">
        <v>-6</v>
      </c>
      <c r="G42" s="130">
        <v>2934</v>
      </c>
      <c r="H42" s="129">
        <v>-11</v>
      </c>
      <c r="I42" s="131">
        <v>2930</v>
      </c>
      <c r="J42" s="131">
        <v>-4</v>
      </c>
      <c r="K42" s="132">
        <v>2913</v>
      </c>
      <c r="L42" s="135">
        <v>-99</v>
      </c>
      <c r="M42" s="126">
        <v>30</v>
      </c>
      <c r="N42" s="134">
        <v>26</v>
      </c>
      <c r="O42" s="134">
        <v>35</v>
      </c>
      <c r="P42" s="134">
        <v>19</v>
      </c>
      <c r="Q42" s="134">
        <v>33</v>
      </c>
      <c r="R42" s="134">
        <v>40</v>
      </c>
    </row>
    <row r="43" spans="2:18" ht="13.5" customHeight="1">
      <c r="B43" s="119"/>
      <c r="C43" s="128" t="s">
        <v>768</v>
      </c>
      <c r="D43" s="59">
        <v>1743</v>
      </c>
      <c r="E43" s="59">
        <v>1743</v>
      </c>
      <c r="F43" s="129">
        <v>0</v>
      </c>
      <c r="G43" s="130">
        <v>1743</v>
      </c>
      <c r="H43" s="129">
        <v>0</v>
      </c>
      <c r="I43" s="131">
        <v>1789</v>
      </c>
      <c r="J43" s="131">
        <v>46</v>
      </c>
      <c r="K43" s="132">
        <v>1739</v>
      </c>
      <c r="L43" s="135">
        <v>-29</v>
      </c>
      <c r="M43" s="126">
        <v>20</v>
      </c>
      <c r="N43" s="134">
        <v>3</v>
      </c>
      <c r="O43" s="134">
        <v>13</v>
      </c>
      <c r="P43" s="134">
        <v>2</v>
      </c>
      <c r="Q43" s="134">
        <v>7</v>
      </c>
      <c r="R43" s="134">
        <v>19</v>
      </c>
    </row>
    <row r="44" spans="2:18" ht="13.5" customHeight="1">
      <c r="B44" s="119"/>
      <c r="C44" s="128" t="s">
        <v>769</v>
      </c>
      <c r="D44" s="59">
        <v>2959</v>
      </c>
      <c r="E44" s="59">
        <v>2947</v>
      </c>
      <c r="F44" s="129">
        <v>-12</v>
      </c>
      <c r="G44" s="130">
        <v>2927</v>
      </c>
      <c r="H44" s="129">
        <v>-20</v>
      </c>
      <c r="I44" s="131">
        <v>2997</v>
      </c>
      <c r="J44" s="131">
        <v>70</v>
      </c>
      <c r="K44" s="132">
        <v>2904</v>
      </c>
      <c r="L44" s="135">
        <v>-165</v>
      </c>
      <c r="M44" s="126">
        <v>32</v>
      </c>
      <c r="N44" s="134">
        <v>16</v>
      </c>
      <c r="O44" s="134">
        <v>42</v>
      </c>
      <c r="P44" s="134">
        <v>13</v>
      </c>
      <c r="Q44" s="134">
        <v>29</v>
      </c>
      <c r="R44" s="134">
        <v>35</v>
      </c>
    </row>
    <row r="45" spans="2:18" ht="13.5" customHeight="1">
      <c r="B45" s="119"/>
      <c r="C45" s="128" t="s">
        <v>770</v>
      </c>
      <c r="D45" s="59">
        <v>1110</v>
      </c>
      <c r="E45" s="59">
        <v>1153</v>
      </c>
      <c r="F45" s="129">
        <v>43</v>
      </c>
      <c r="G45" s="130">
        <v>1159</v>
      </c>
      <c r="H45" s="129">
        <v>6</v>
      </c>
      <c r="I45" s="131">
        <v>1147</v>
      </c>
      <c r="J45" s="131">
        <v>-12</v>
      </c>
      <c r="K45" s="132">
        <v>1096</v>
      </c>
      <c r="L45" s="135">
        <v>-88</v>
      </c>
      <c r="M45" s="126">
        <v>7</v>
      </c>
      <c r="N45" s="134">
        <v>3</v>
      </c>
      <c r="O45" s="134">
        <v>3</v>
      </c>
      <c r="P45" s="134">
        <v>4</v>
      </c>
      <c r="Q45" s="134">
        <v>4</v>
      </c>
      <c r="R45" s="134">
        <v>11</v>
      </c>
    </row>
    <row r="46" spans="2:18" ht="13.5" customHeight="1">
      <c r="B46" s="119"/>
      <c r="C46" s="128" t="s">
        <v>771</v>
      </c>
      <c r="D46" s="59">
        <v>1365</v>
      </c>
      <c r="E46" s="59">
        <v>1365</v>
      </c>
      <c r="F46" s="129">
        <v>0</v>
      </c>
      <c r="G46" s="130">
        <v>1365</v>
      </c>
      <c r="H46" s="129">
        <v>0</v>
      </c>
      <c r="I46" s="131">
        <v>1354</v>
      </c>
      <c r="J46" s="131">
        <v>-11</v>
      </c>
      <c r="K46" s="132">
        <v>1351</v>
      </c>
      <c r="L46" s="135">
        <v>-110</v>
      </c>
      <c r="M46" s="126">
        <v>1</v>
      </c>
      <c r="N46" s="134">
        <v>3</v>
      </c>
      <c r="O46" s="134">
        <v>5</v>
      </c>
      <c r="P46" s="134">
        <v>3</v>
      </c>
      <c r="Q46" s="134">
        <v>5</v>
      </c>
      <c r="R46" s="134">
        <v>3</v>
      </c>
    </row>
    <row r="47" spans="2:18" ht="13.5" customHeight="1">
      <c r="B47" s="119"/>
      <c r="C47" s="128" t="s">
        <v>772</v>
      </c>
      <c r="D47" s="59">
        <v>1600</v>
      </c>
      <c r="E47" s="59">
        <v>1593</v>
      </c>
      <c r="F47" s="129">
        <v>-7</v>
      </c>
      <c r="G47" s="130">
        <v>1593</v>
      </c>
      <c r="H47" s="129">
        <v>0</v>
      </c>
      <c r="I47" s="131">
        <v>1589</v>
      </c>
      <c r="J47" s="131">
        <v>-4</v>
      </c>
      <c r="K47" s="132">
        <v>1582</v>
      </c>
      <c r="L47" s="135">
        <v>-77</v>
      </c>
      <c r="M47" s="126">
        <v>6</v>
      </c>
      <c r="N47" s="134">
        <v>5</v>
      </c>
      <c r="O47" s="134">
        <v>17</v>
      </c>
      <c r="P47" s="134">
        <v>4</v>
      </c>
      <c r="Q47" s="134">
        <v>4</v>
      </c>
      <c r="R47" s="134">
        <v>4</v>
      </c>
    </row>
    <row r="48" spans="2:18" ht="6" customHeight="1">
      <c r="B48" s="119"/>
      <c r="C48" s="128"/>
      <c r="D48" s="59"/>
      <c r="E48" s="59"/>
      <c r="F48" s="129"/>
      <c r="G48" s="130"/>
      <c r="H48" s="129"/>
      <c r="I48" s="131"/>
      <c r="J48" s="131"/>
      <c r="K48" s="132"/>
      <c r="L48" s="135"/>
      <c r="M48" s="126"/>
      <c r="N48" s="134"/>
      <c r="O48" s="134"/>
      <c r="P48" s="134"/>
      <c r="Q48" s="134"/>
      <c r="R48" s="134"/>
    </row>
    <row r="49" spans="2:18" ht="13.5" customHeight="1">
      <c r="B49" s="119"/>
      <c r="C49" s="128" t="s">
        <v>773</v>
      </c>
      <c r="D49" s="59">
        <v>6571</v>
      </c>
      <c r="E49" s="59">
        <v>6595</v>
      </c>
      <c r="F49" s="129">
        <v>24</v>
      </c>
      <c r="G49" s="130">
        <v>6634</v>
      </c>
      <c r="H49" s="129">
        <v>39</v>
      </c>
      <c r="I49" s="131">
        <v>6672</v>
      </c>
      <c r="J49" s="131">
        <v>38</v>
      </c>
      <c r="K49" s="132">
        <v>6696</v>
      </c>
      <c r="L49" s="135">
        <v>-83</v>
      </c>
      <c r="M49" s="126">
        <v>81</v>
      </c>
      <c r="N49" s="134">
        <v>54</v>
      </c>
      <c r="O49" s="134">
        <v>55</v>
      </c>
      <c r="P49" s="134">
        <v>33</v>
      </c>
      <c r="Q49" s="134">
        <v>53</v>
      </c>
      <c r="R49" s="134">
        <v>60</v>
      </c>
    </row>
    <row r="50" spans="2:18" ht="13.5" customHeight="1">
      <c r="B50" s="119"/>
      <c r="C50" s="128" t="s">
        <v>774</v>
      </c>
      <c r="D50" s="59">
        <v>4854</v>
      </c>
      <c r="E50" s="59">
        <v>4842</v>
      </c>
      <c r="F50" s="129">
        <v>-30</v>
      </c>
      <c r="G50" s="130">
        <v>4850</v>
      </c>
      <c r="H50" s="129">
        <v>26</v>
      </c>
      <c r="I50" s="131">
        <v>4854</v>
      </c>
      <c r="J50" s="131">
        <v>4</v>
      </c>
      <c r="K50" s="132">
        <v>4750</v>
      </c>
      <c r="L50" s="135">
        <v>-126</v>
      </c>
      <c r="M50" s="126">
        <v>73</v>
      </c>
      <c r="N50" s="134">
        <v>15</v>
      </c>
      <c r="O50" s="134">
        <v>60</v>
      </c>
      <c r="P50" s="134">
        <v>17</v>
      </c>
      <c r="Q50" s="134">
        <v>42</v>
      </c>
      <c r="R50" s="134">
        <v>32</v>
      </c>
    </row>
    <row r="51" spans="2:18" ht="13.5" customHeight="1">
      <c r="B51" s="119"/>
      <c r="C51" s="128" t="s">
        <v>775</v>
      </c>
      <c r="D51" s="59">
        <v>3182</v>
      </c>
      <c r="E51" s="59">
        <v>3164</v>
      </c>
      <c r="F51" s="129">
        <v>-18</v>
      </c>
      <c r="G51" s="130">
        <v>3143</v>
      </c>
      <c r="H51" s="129">
        <v>-21</v>
      </c>
      <c r="I51" s="131">
        <v>3172</v>
      </c>
      <c r="J51" s="131">
        <v>29</v>
      </c>
      <c r="K51" s="132">
        <v>3168</v>
      </c>
      <c r="L51" s="135">
        <v>-137</v>
      </c>
      <c r="M51" s="126">
        <v>32</v>
      </c>
      <c r="N51" s="134">
        <v>70</v>
      </c>
      <c r="O51" s="134">
        <v>53</v>
      </c>
      <c r="P51" s="134">
        <v>67</v>
      </c>
      <c r="Q51" s="134">
        <v>36</v>
      </c>
      <c r="R51" s="134">
        <v>35</v>
      </c>
    </row>
    <row r="52" spans="2:18" ht="13.5" customHeight="1">
      <c r="B52" s="119"/>
      <c r="C52" s="128" t="s">
        <v>776</v>
      </c>
      <c r="D52" s="59">
        <v>4454</v>
      </c>
      <c r="E52" s="59">
        <v>4454</v>
      </c>
      <c r="F52" s="129">
        <v>0</v>
      </c>
      <c r="G52" s="130">
        <v>4462</v>
      </c>
      <c r="H52" s="129">
        <v>8</v>
      </c>
      <c r="I52" s="131">
        <v>4467</v>
      </c>
      <c r="J52" s="131">
        <v>5</v>
      </c>
      <c r="K52" s="132">
        <v>4483</v>
      </c>
      <c r="L52" s="135">
        <v>-103</v>
      </c>
      <c r="M52" s="126">
        <v>30</v>
      </c>
      <c r="N52" s="134">
        <v>16</v>
      </c>
      <c r="O52" s="134">
        <v>33</v>
      </c>
      <c r="P52" s="134">
        <v>24</v>
      </c>
      <c r="Q52" s="134">
        <v>15</v>
      </c>
      <c r="R52" s="134">
        <v>31</v>
      </c>
    </row>
    <row r="53" spans="2:18" ht="13.5" customHeight="1">
      <c r="B53" s="119"/>
      <c r="C53" s="128" t="s">
        <v>777</v>
      </c>
      <c r="D53" s="59">
        <v>2372</v>
      </c>
      <c r="E53" s="59">
        <v>2362</v>
      </c>
      <c r="F53" s="129">
        <v>-10</v>
      </c>
      <c r="G53" s="130">
        <v>2362</v>
      </c>
      <c r="H53" s="129">
        <v>0</v>
      </c>
      <c r="I53" s="131">
        <v>2365</v>
      </c>
      <c r="J53" s="131">
        <v>3</v>
      </c>
      <c r="K53" s="132">
        <v>2316</v>
      </c>
      <c r="L53" s="135">
        <v>-22</v>
      </c>
      <c r="M53" s="126">
        <v>43</v>
      </c>
      <c r="N53" s="134">
        <v>11</v>
      </c>
      <c r="O53" s="134">
        <v>12</v>
      </c>
      <c r="P53" s="134">
        <v>9</v>
      </c>
      <c r="Q53" s="134">
        <v>18</v>
      </c>
      <c r="R53" s="134">
        <v>18</v>
      </c>
    </row>
    <row r="54" spans="2:18" ht="6" customHeight="1">
      <c r="B54" s="119"/>
      <c r="C54" s="128"/>
      <c r="D54" s="59"/>
      <c r="E54" s="59"/>
      <c r="F54" s="129"/>
      <c r="G54" s="130"/>
      <c r="H54" s="129"/>
      <c r="I54" s="131"/>
      <c r="J54" s="131"/>
      <c r="K54" s="132"/>
      <c r="L54" s="135"/>
      <c r="M54" s="126"/>
      <c r="N54" s="134"/>
      <c r="O54" s="134"/>
      <c r="P54" s="134"/>
      <c r="Q54" s="134"/>
      <c r="R54" s="134"/>
    </row>
    <row r="55" spans="2:18" ht="13.5" customHeight="1">
      <c r="B55" s="119"/>
      <c r="C55" s="128" t="s">
        <v>795</v>
      </c>
      <c r="D55" s="59">
        <v>1873</v>
      </c>
      <c r="E55" s="59">
        <v>1862</v>
      </c>
      <c r="F55" s="129">
        <v>-11</v>
      </c>
      <c r="G55" s="130">
        <v>1864</v>
      </c>
      <c r="H55" s="129">
        <v>2</v>
      </c>
      <c r="I55" s="131">
        <v>1856</v>
      </c>
      <c r="J55" s="131">
        <v>-8</v>
      </c>
      <c r="K55" s="132">
        <v>1806</v>
      </c>
      <c r="L55" s="135">
        <v>-14</v>
      </c>
      <c r="M55" s="126">
        <v>14</v>
      </c>
      <c r="N55" s="134">
        <v>6</v>
      </c>
      <c r="O55" s="134">
        <v>10</v>
      </c>
      <c r="P55" s="134">
        <v>4</v>
      </c>
      <c r="Q55" s="134">
        <v>6</v>
      </c>
      <c r="R55" s="134">
        <v>16</v>
      </c>
    </row>
    <row r="56" spans="2:18" ht="13.5" customHeight="1">
      <c r="B56" s="119"/>
      <c r="C56" s="128" t="s">
        <v>778</v>
      </c>
      <c r="D56" s="59">
        <v>4517</v>
      </c>
      <c r="E56" s="59">
        <v>4586</v>
      </c>
      <c r="F56" s="129">
        <v>69</v>
      </c>
      <c r="G56" s="130">
        <v>4593</v>
      </c>
      <c r="H56" s="129">
        <v>7</v>
      </c>
      <c r="I56" s="131">
        <v>4618</v>
      </c>
      <c r="J56" s="131">
        <v>25</v>
      </c>
      <c r="K56" s="132">
        <v>4642</v>
      </c>
      <c r="L56" s="135">
        <v>6</v>
      </c>
      <c r="M56" s="126">
        <v>87</v>
      </c>
      <c r="N56" s="134">
        <v>35</v>
      </c>
      <c r="O56" s="134">
        <v>50</v>
      </c>
      <c r="P56" s="134">
        <v>26</v>
      </c>
      <c r="Q56" s="134">
        <v>32</v>
      </c>
      <c r="R56" s="134">
        <v>16</v>
      </c>
    </row>
    <row r="57" spans="2:18" ht="13.5" customHeight="1">
      <c r="B57" s="119"/>
      <c r="C57" s="128" t="s">
        <v>779</v>
      </c>
      <c r="D57" s="59">
        <v>2806</v>
      </c>
      <c r="E57" s="59">
        <v>2808</v>
      </c>
      <c r="F57" s="129">
        <v>2</v>
      </c>
      <c r="G57" s="130">
        <v>2800</v>
      </c>
      <c r="H57" s="129">
        <v>-8</v>
      </c>
      <c r="I57" s="131">
        <v>2802</v>
      </c>
      <c r="J57" s="131">
        <v>2</v>
      </c>
      <c r="K57" s="132">
        <v>2802</v>
      </c>
      <c r="L57" s="135">
        <v>-101</v>
      </c>
      <c r="M57" s="126">
        <v>20</v>
      </c>
      <c r="N57" s="134">
        <v>10</v>
      </c>
      <c r="O57" s="134">
        <v>17</v>
      </c>
      <c r="P57" s="134">
        <v>9</v>
      </c>
      <c r="Q57" s="134">
        <v>9</v>
      </c>
      <c r="R57" s="134">
        <v>5</v>
      </c>
    </row>
    <row r="58" spans="2:18" ht="13.5" customHeight="1">
      <c r="B58" s="119"/>
      <c r="C58" s="128" t="s">
        <v>780</v>
      </c>
      <c r="D58" s="59">
        <v>2126</v>
      </c>
      <c r="E58" s="59">
        <v>2105</v>
      </c>
      <c r="F58" s="129">
        <v>-21</v>
      </c>
      <c r="G58" s="130">
        <v>2092</v>
      </c>
      <c r="H58" s="129">
        <v>-13</v>
      </c>
      <c r="I58" s="131">
        <v>2090</v>
      </c>
      <c r="J58" s="131">
        <v>-2</v>
      </c>
      <c r="K58" s="132">
        <v>2180</v>
      </c>
      <c r="L58" s="135">
        <v>24</v>
      </c>
      <c r="M58" s="126">
        <v>41</v>
      </c>
      <c r="N58" s="134">
        <v>11</v>
      </c>
      <c r="O58" s="134">
        <v>15</v>
      </c>
      <c r="P58" s="134">
        <v>9</v>
      </c>
      <c r="Q58" s="134">
        <v>11</v>
      </c>
      <c r="R58" s="134">
        <v>13</v>
      </c>
    </row>
    <row r="59" spans="2:18" ht="13.5" customHeight="1">
      <c r="B59" s="119"/>
      <c r="C59" s="128" t="s">
        <v>781</v>
      </c>
      <c r="D59" s="59">
        <v>1770</v>
      </c>
      <c r="E59" s="59">
        <v>1780</v>
      </c>
      <c r="F59" s="129">
        <v>10</v>
      </c>
      <c r="G59" s="130">
        <v>1799</v>
      </c>
      <c r="H59" s="129">
        <v>19</v>
      </c>
      <c r="I59" s="131">
        <v>1835</v>
      </c>
      <c r="J59" s="131">
        <v>36</v>
      </c>
      <c r="K59" s="132">
        <v>1859</v>
      </c>
      <c r="L59" s="135">
        <v>10</v>
      </c>
      <c r="M59" s="126">
        <v>37</v>
      </c>
      <c r="N59" s="134">
        <v>8</v>
      </c>
      <c r="O59" s="134">
        <v>11</v>
      </c>
      <c r="P59" s="134">
        <v>1</v>
      </c>
      <c r="Q59" s="134">
        <v>6</v>
      </c>
      <c r="R59" s="134">
        <v>16</v>
      </c>
    </row>
    <row r="60" spans="2:18" ht="13.5" customHeight="1">
      <c r="B60" s="119"/>
      <c r="C60" s="128" t="s">
        <v>782</v>
      </c>
      <c r="D60" s="59">
        <v>1877</v>
      </c>
      <c r="E60" s="59">
        <v>1884</v>
      </c>
      <c r="F60" s="129">
        <v>7</v>
      </c>
      <c r="G60" s="130">
        <v>1897</v>
      </c>
      <c r="H60" s="129">
        <v>13</v>
      </c>
      <c r="I60" s="131">
        <v>1915</v>
      </c>
      <c r="J60" s="131">
        <v>18</v>
      </c>
      <c r="K60" s="132">
        <v>1910</v>
      </c>
      <c r="L60" s="135">
        <v>-14</v>
      </c>
      <c r="M60" s="126">
        <v>86</v>
      </c>
      <c r="N60" s="134">
        <v>7</v>
      </c>
      <c r="O60" s="134">
        <v>26</v>
      </c>
      <c r="P60" s="134">
        <v>3</v>
      </c>
      <c r="Q60" s="134">
        <v>8</v>
      </c>
      <c r="R60" s="134">
        <v>12</v>
      </c>
    </row>
    <row r="61" spans="2:18" ht="13.5" customHeight="1">
      <c r="B61" s="119"/>
      <c r="C61" s="128" t="s">
        <v>783</v>
      </c>
      <c r="D61" s="59">
        <v>1477</v>
      </c>
      <c r="E61" s="59">
        <v>1477</v>
      </c>
      <c r="F61" s="129">
        <v>0</v>
      </c>
      <c r="G61" s="130">
        <v>1518</v>
      </c>
      <c r="H61" s="129">
        <v>41</v>
      </c>
      <c r="I61" s="131">
        <v>1506</v>
      </c>
      <c r="J61" s="131">
        <v>-12</v>
      </c>
      <c r="K61" s="132">
        <v>1418</v>
      </c>
      <c r="L61" s="135">
        <v>-71</v>
      </c>
      <c r="M61" s="126">
        <v>6</v>
      </c>
      <c r="N61" s="134">
        <v>12</v>
      </c>
      <c r="O61" s="134">
        <v>16</v>
      </c>
      <c r="P61" s="134">
        <v>7</v>
      </c>
      <c r="Q61" s="134">
        <v>4</v>
      </c>
      <c r="R61" s="134">
        <v>6</v>
      </c>
    </row>
    <row r="62" spans="2:18" ht="13.5" customHeight="1">
      <c r="B62" s="119"/>
      <c r="C62" s="128" t="s">
        <v>784</v>
      </c>
      <c r="D62" s="59">
        <v>3363</v>
      </c>
      <c r="E62" s="59">
        <v>3347</v>
      </c>
      <c r="F62" s="129">
        <v>-16</v>
      </c>
      <c r="G62" s="130">
        <v>3309</v>
      </c>
      <c r="H62" s="129">
        <v>-38</v>
      </c>
      <c r="I62" s="131">
        <v>3318</v>
      </c>
      <c r="J62" s="131">
        <v>9</v>
      </c>
      <c r="K62" s="132">
        <v>3312</v>
      </c>
      <c r="L62" s="135">
        <v>-135</v>
      </c>
      <c r="M62" s="126">
        <v>50</v>
      </c>
      <c r="N62" s="134">
        <v>28</v>
      </c>
      <c r="O62" s="134">
        <v>51</v>
      </c>
      <c r="P62" s="134">
        <v>21</v>
      </c>
      <c r="Q62" s="134">
        <v>16</v>
      </c>
      <c r="R62" s="134">
        <v>9</v>
      </c>
    </row>
    <row r="63" spans="2:18" ht="13.5" customHeight="1">
      <c r="B63" s="119"/>
      <c r="C63" s="128" t="s">
        <v>785</v>
      </c>
      <c r="D63" s="59">
        <v>4759</v>
      </c>
      <c r="E63" s="59">
        <v>4752</v>
      </c>
      <c r="F63" s="129">
        <v>-7</v>
      </c>
      <c r="G63" s="130">
        <v>4748</v>
      </c>
      <c r="H63" s="129">
        <v>-4</v>
      </c>
      <c r="I63" s="131">
        <v>4756</v>
      </c>
      <c r="J63" s="131">
        <v>8</v>
      </c>
      <c r="K63" s="132">
        <v>4731</v>
      </c>
      <c r="L63" s="135">
        <v>-169</v>
      </c>
      <c r="M63" s="126">
        <v>44</v>
      </c>
      <c r="N63" s="134">
        <v>11</v>
      </c>
      <c r="O63" s="134">
        <v>44</v>
      </c>
      <c r="P63" s="134">
        <v>8</v>
      </c>
      <c r="Q63" s="134">
        <v>25</v>
      </c>
      <c r="R63" s="134">
        <v>48</v>
      </c>
    </row>
    <row r="64" spans="2:18" ht="13.5" customHeight="1">
      <c r="B64" s="119"/>
      <c r="C64" s="128" t="s">
        <v>786</v>
      </c>
      <c r="D64" s="59">
        <v>1915</v>
      </c>
      <c r="E64" s="59">
        <v>1915</v>
      </c>
      <c r="F64" s="129">
        <v>0</v>
      </c>
      <c r="G64" s="130">
        <v>1910</v>
      </c>
      <c r="H64" s="129">
        <v>-5</v>
      </c>
      <c r="I64" s="131">
        <v>1915</v>
      </c>
      <c r="J64" s="131">
        <v>5</v>
      </c>
      <c r="K64" s="132">
        <v>1926</v>
      </c>
      <c r="L64" s="135">
        <v>-34</v>
      </c>
      <c r="M64" s="126">
        <v>22</v>
      </c>
      <c r="N64" s="134">
        <v>9</v>
      </c>
      <c r="O64" s="134">
        <v>12</v>
      </c>
      <c r="P64" s="134">
        <v>8</v>
      </c>
      <c r="Q64" s="134">
        <v>11</v>
      </c>
      <c r="R64" s="134">
        <v>22</v>
      </c>
    </row>
    <row r="65" spans="2:18" ht="13.5" customHeight="1">
      <c r="B65" s="119"/>
      <c r="C65" s="128" t="s">
        <v>787</v>
      </c>
      <c r="D65" s="59">
        <v>1508</v>
      </c>
      <c r="E65" s="59">
        <v>1510</v>
      </c>
      <c r="F65" s="129">
        <v>2</v>
      </c>
      <c r="G65" s="130">
        <v>1511</v>
      </c>
      <c r="H65" s="129">
        <v>1</v>
      </c>
      <c r="I65" s="131">
        <v>1516</v>
      </c>
      <c r="J65" s="131">
        <v>5</v>
      </c>
      <c r="K65" s="132">
        <v>1468</v>
      </c>
      <c r="L65" s="135">
        <v>-58</v>
      </c>
      <c r="M65" s="126">
        <v>7</v>
      </c>
      <c r="N65" s="134">
        <v>3</v>
      </c>
      <c r="O65" s="134">
        <v>8</v>
      </c>
      <c r="P65" s="134">
        <v>1</v>
      </c>
      <c r="Q65" s="134">
        <v>3</v>
      </c>
      <c r="R65" s="134">
        <v>4</v>
      </c>
    </row>
    <row r="66" spans="2:18" ht="13.5" customHeight="1">
      <c r="B66" s="136"/>
      <c r="C66" s="137" t="s">
        <v>788</v>
      </c>
      <c r="D66" s="138">
        <v>1882</v>
      </c>
      <c r="E66" s="138">
        <v>1887</v>
      </c>
      <c r="F66" s="139">
        <v>5</v>
      </c>
      <c r="G66" s="140">
        <v>1900</v>
      </c>
      <c r="H66" s="139">
        <v>13</v>
      </c>
      <c r="I66" s="141">
        <v>1913</v>
      </c>
      <c r="J66" s="141">
        <v>13</v>
      </c>
      <c r="K66" s="142">
        <v>1906</v>
      </c>
      <c r="L66" s="143">
        <v>-53</v>
      </c>
      <c r="M66" s="144">
        <v>22</v>
      </c>
      <c r="N66" s="145">
        <v>7</v>
      </c>
      <c r="O66" s="146">
        <v>10</v>
      </c>
      <c r="P66" s="145">
        <v>7</v>
      </c>
      <c r="Q66" s="145">
        <v>10</v>
      </c>
      <c r="R66" s="145">
        <v>19</v>
      </c>
    </row>
    <row r="67" spans="2:13" ht="12">
      <c r="B67" s="90" t="s">
        <v>854</v>
      </c>
      <c r="F67" s="94"/>
      <c r="G67" s="147"/>
      <c r="H67" s="94"/>
      <c r="I67" s="148"/>
      <c r="J67" s="148"/>
      <c r="K67" s="148"/>
      <c r="M67" s="94"/>
    </row>
    <row r="68" spans="6:13" ht="12">
      <c r="F68" s="94"/>
      <c r="G68" s="147"/>
      <c r="H68" s="94"/>
      <c r="I68" s="94"/>
      <c r="J68" s="148"/>
      <c r="K68" s="148"/>
      <c r="M68" s="94"/>
    </row>
    <row r="69" spans="6:13" ht="12">
      <c r="F69" s="94"/>
      <c r="G69" s="147"/>
      <c r="H69" s="94"/>
      <c r="I69" s="94"/>
      <c r="J69" s="148"/>
      <c r="K69" s="148"/>
      <c r="M69" s="94"/>
    </row>
    <row r="70" spans="6:13" ht="12">
      <c r="F70" s="94"/>
      <c r="G70" s="147"/>
      <c r="H70" s="94"/>
      <c r="I70" s="94"/>
      <c r="J70" s="148"/>
      <c r="K70" s="148"/>
      <c r="M70" s="94"/>
    </row>
    <row r="71" ht="12">
      <c r="M71" s="94"/>
    </row>
    <row r="72" ht="12">
      <c r="M72" s="94"/>
    </row>
    <row r="73" ht="12">
      <c r="M73" s="94"/>
    </row>
    <row r="74" ht="12">
      <c r="M74" s="94"/>
    </row>
  </sheetData>
  <mergeCells count="17">
    <mergeCell ref="M4:R4"/>
    <mergeCell ref="B13:C13"/>
    <mergeCell ref="B14:C14"/>
    <mergeCell ref="B15:C15"/>
    <mergeCell ref="Q5:R5"/>
    <mergeCell ref="O5:P5"/>
    <mergeCell ref="M5:N5"/>
    <mergeCell ref="E4:F5"/>
    <mergeCell ref="D4:D5"/>
    <mergeCell ref="B7:C7"/>
    <mergeCell ref="B9:C9"/>
    <mergeCell ref="B10:C10"/>
    <mergeCell ref="B12:C12"/>
    <mergeCell ref="K4:L5"/>
    <mergeCell ref="I4:J5"/>
    <mergeCell ref="G4:H5"/>
    <mergeCell ref="B4:C6"/>
  </mergeCells>
  <printOptions/>
  <pageMargins left="0.75" right="0.75" top="1" bottom="1" header="0.512" footer="0.512"/>
  <pageSetup horizontalDpi="300" verticalDpi="300" orientation="portrait" paperSize="8" r:id="rId1"/>
</worksheet>
</file>

<file path=xl/worksheets/sheet6.xml><?xml version="1.0" encoding="utf-8"?>
<worksheet xmlns="http://schemas.openxmlformats.org/spreadsheetml/2006/main" xmlns:r="http://schemas.openxmlformats.org/officeDocument/2006/relationships">
  <dimension ref="B2:L68"/>
  <sheetViews>
    <sheetView workbookViewId="0" topLeftCell="A1">
      <selection activeCell="A1" sqref="A1"/>
    </sheetView>
  </sheetViews>
  <sheetFormatPr defaultColWidth="9.00390625" defaultRowHeight="13.5"/>
  <cols>
    <col min="1" max="1" width="2.625" style="41" customWidth="1"/>
    <col min="2" max="2" width="10.625" style="41" customWidth="1"/>
    <col min="3" max="3" width="8.625" style="41" customWidth="1"/>
    <col min="4" max="4" width="7.625" style="41" customWidth="1"/>
    <col min="5" max="5" width="8.625" style="41" customWidth="1"/>
    <col min="6" max="6" width="7.625" style="41" customWidth="1"/>
    <col min="7" max="7" width="9.50390625" style="41" customWidth="1"/>
    <col min="8" max="8" width="8.625" style="41" customWidth="1"/>
    <col min="9" max="9" width="7.625" style="41" customWidth="1"/>
    <col min="10" max="10" width="8.625" style="41" customWidth="1"/>
    <col min="11" max="11" width="7.625" style="41" customWidth="1"/>
    <col min="12" max="12" width="9.25390625" style="41" customWidth="1"/>
    <col min="13" max="16384" width="9.00390625" style="41" customWidth="1"/>
  </cols>
  <sheetData>
    <row r="2" ht="14.25" customHeight="1">
      <c r="B2" s="42" t="s">
        <v>868</v>
      </c>
    </row>
    <row r="3" ht="15" customHeight="1" thickBot="1">
      <c r="L3" s="45" t="s">
        <v>864</v>
      </c>
    </row>
    <row r="4" spans="2:12" ht="12.75" thickTop="1">
      <c r="B4" s="1294" t="s">
        <v>796</v>
      </c>
      <c r="C4" s="150" t="s">
        <v>856</v>
      </c>
      <c r="D4" s="150"/>
      <c r="E4" s="150"/>
      <c r="F4" s="150"/>
      <c r="G4" s="150"/>
      <c r="H4" s="150" t="s">
        <v>857</v>
      </c>
      <c r="I4" s="150"/>
      <c r="J4" s="150"/>
      <c r="K4" s="150"/>
      <c r="L4" s="150"/>
    </row>
    <row r="5" spans="2:12" ht="36" customHeight="1">
      <c r="B5" s="1295"/>
      <c r="C5" s="1308" t="s">
        <v>865</v>
      </c>
      <c r="D5" s="1287"/>
      <c r="E5" s="1308" t="s">
        <v>797</v>
      </c>
      <c r="F5" s="1287"/>
      <c r="G5" s="152" t="s">
        <v>866</v>
      </c>
      <c r="H5" s="1308" t="s">
        <v>865</v>
      </c>
      <c r="I5" s="1287"/>
      <c r="J5" s="1308" t="s">
        <v>797</v>
      </c>
      <c r="K5" s="1287"/>
      <c r="L5" s="153" t="s">
        <v>866</v>
      </c>
    </row>
    <row r="6" spans="2:12" ht="12">
      <c r="B6" s="1286"/>
      <c r="C6" s="155" t="s">
        <v>858</v>
      </c>
      <c r="D6" s="155" t="s">
        <v>859</v>
      </c>
      <c r="E6" s="155" t="s">
        <v>858</v>
      </c>
      <c r="F6" s="155" t="s">
        <v>859</v>
      </c>
      <c r="G6" s="156" t="s">
        <v>860</v>
      </c>
      <c r="H6" s="155" t="s">
        <v>858</v>
      </c>
      <c r="I6" s="155" t="s">
        <v>859</v>
      </c>
      <c r="J6" s="155" t="s">
        <v>858</v>
      </c>
      <c r="K6" s="155" t="s">
        <v>859</v>
      </c>
      <c r="L6" s="156" t="s">
        <v>861</v>
      </c>
    </row>
    <row r="7" spans="2:12" s="157" customFormat="1" ht="16.5" customHeight="1">
      <c r="B7" s="51" t="s">
        <v>721</v>
      </c>
      <c r="C7" s="158">
        <f>SUM(C17:C66)</f>
        <v>73713</v>
      </c>
      <c r="D7" s="159">
        <f>C7/$C$7*100</f>
        <v>100</v>
      </c>
      <c r="E7" s="158">
        <f>SUM(E17:E66)</f>
        <v>74246</v>
      </c>
      <c r="F7" s="159">
        <f>E7/$E$7*100</f>
        <v>100</v>
      </c>
      <c r="G7" s="160">
        <v>0.7</v>
      </c>
      <c r="H7" s="158">
        <f>SUM(H17:H66)</f>
        <v>537981</v>
      </c>
      <c r="I7" s="159">
        <f>H7/$H$7*100</f>
        <v>100</v>
      </c>
      <c r="J7" s="158">
        <f>SUM(J17:J66)</f>
        <v>577863</v>
      </c>
      <c r="K7" s="159">
        <f>J7/$J$7*100</f>
        <v>100</v>
      </c>
      <c r="L7" s="160">
        <v>7.4</v>
      </c>
    </row>
    <row r="8" spans="2:12" s="157" customFormat="1" ht="16.5" customHeight="1">
      <c r="B8" s="51"/>
      <c r="C8" s="60"/>
      <c r="D8" s="161"/>
      <c r="E8" s="60"/>
      <c r="F8" s="161"/>
      <c r="G8" s="162"/>
      <c r="H8" s="60"/>
      <c r="I8" s="161"/>
      <c r="J8" s="60"/>
      <c r="K8" s="161"/>
      <c r="L8" s="162"/>
    </row>
    <row r="9" spans="2:12" s="157" customFormat="1" ht="16.5" customHeight="1">
      <c r="B9" s="51" t="s">
        <v>740</v>
      </c>
      <c r="C9" s="60">
        <f>SUM(C17:C31)</f>
        <v>54857</v>
      </c>
      <c r="D9" s="161">
        <f>C9/$C$7*100</f>
        <v>74.41970887089116</v>
      </c>
      <c r="E9" s="60">
        <f>SUM(E17:E31)</f>
        <v>55851</v>
      </c>
      <c r="F9" s="161">
        <f>E9/$E$7*100</f>
        <v>75.22425450529322</v>
      </c>
      <c r="G9" s="162">
        <v>1.8</v>
      </c>
      <c r="H9" s="60">
        <f>SUM(H17:H31)</f>
        <v>415970</v>
      </c>
      <c r="I9" s="161">
        <f>H9/$H$7*100</f>
        <v>77.32057451843094</v>
      </c>
      <c r="J9" s="60">
        <f>SUM(J17:J31)</f>
        <v>452907</v>
      </c>
      <c r="K9" s="161">
        <f>J9/$J$7*100</f>
        <v>78.37618951204696</v>
      </c>
      <c r="L9" s="162">
        <v>8.9</v>
      </c>
    </row>
    <row r="10" spans="2:12" s="157" customFormat="1" ht="16.5" customHeight="1">
      <c r="B10" s="51" t="s">
        <v>741</v>
      </c>
      <c r="C10" s="60">
        <f>SUM(C33:C66)</f>
        <v>18856</v>
      </c>
      <c r="D10" s="161">
        <f>C10/$C$7*100</f>
        <v>25.58029112910884</v>
      </c>
      <c r="E10" s="60">
        <f>SUM(E33:E66)</f>
        <v>18395</v>
      </c>
      <c r="F10" s="161">
        <f>E10/$E$7*100</f>
        <v>24.775745494706786</v>
      </c>
      <c r="G10" s="162">
        <v>-2.4</v>
      </c>
      <c r="H10" s="60">
        <f>SUM(H33:H66)</f>
        <v>122011</v>
      </c>
      <c r="I10" s="161">
        <f>H10/$H$7*100</f>
        <v>22.67942548156905</v>
      </c>
      <c r="J10" s="60">
        <f>SUM(J33:J66)</f>
        <v>124956</v>
      </c>
      <c r="K10" s="161">
        <f>J10/$J$7*100</f>
        <v>21.623810487953026</v>
      </c>
      <c r="L10" s="162">
        <v>2.4</v>
      </c>
    </row>
    <row r="11" spans="2:12" s="157" customFormat="1" ht="16.5" customHeight="1">
      <c r="B11" s="51"/>
      <c r="C11" s="60"/>
      <c r="D11" s="161"/>
      <c r="E11" s="60"/>
      <c r="F11" s="161"/>
      <c r="G11" s="162"/>
      <c r="H11" s="60"/>
      <c r="I11" s="161"/>
      <c r="J11" s="60"/>
      <c r="K11" s="161"/>
      <c r="L11" s="162"/>
    </row>
    <row r="12" spans="2:12" s="157" customFormat="1" ht="16.5" customHeight="1">
      <c r="B12" s="51" t="s">
        <v>742</v>
      </c>
      <c r="C12" s="60">
        <v>32742</v>
      </c>
      <c r="D12" s="161">
        <f>C12/$C$7*100</f>
        <v>44.41821659680111</v>
      </c>
      <c r="E12" s="60">
        <v>33396</v>
      </c>
      <c r="F12" s="161">
        <f>E12/$E$7*100</f>
        <v>44.980200953586724</v>
      </c>
      <c r="G12" s="162">
        <v>2</v>
      </c>
      <c r="H12" s="60">
        <v>246684</v>
      </c>
      <c r="I12" s="161">
        <f>H12/$H$7*100</f>
        <v>45.8536639769806</v>
      </c>
      <c r="J12" s="60">
        <v>267554</v>
      </c>
      <c r="K12" s="161">
        <f>J12/$J$7*100</f>
        <v>46.300593739346525</v>
      </c>
      <c r="L12" s="162">
        <v>8.5</v>
      </c>
    </row>
    <row r="13" spans="2:12" s="157" customFormat="1" ht="16.5" customHeight="1">
      <c r="B13" s="51" t="s">
        <v>743</v>
      </c>
      <c r="C13" s="60">
        <v>5908</v>
      </c>
      <c r="D13" s="161">
        <f>C13/$C$7*100</f>
        <v>8.014868476388154</v>
      </c>
      <c r="E13" s="60">
        <v>6141</v>
      </c>
      <c r="F13" s="161">
        <f>E13/$E$7*100</f>
        <v>8.271152654688468</v>
      </c>
      <c r="G13" s="162">
        <v>3.9</v>
      </c>
      <c r="H13" s="60">
        <v>40917</v>
      </c>
      <c r="I13" s="161">
        <f>H13/$H$7*100</f>
        <v>7.605658935910375</v>
      </c>
      <c r="J13" s="60">
        <v>44323</v>
      </c>
      <c r="K13" s="161">
        <f>J13/$J$7*100</f>
        <v>7.67015711336424</v>
      </c>
      <c r="L13" s="162">
        <v>8.3</v>
      </c>
    </row>
    <row r="14" spans="2:12" s="157" customFormat="1" ht="16.5" customHeight="1">
      <c r="B14" s="51" t="s">
        <v>744</v>
      </c>
      <c r="C14" s="60">
        <v>14899</v>
      </c>
      <c r="D14" s="161">
        <f>C14/$C$7*100</f>
        <v>20.212174243349207</v>
      </c>
      <c r="E14" s="60">
        <v>14880</v>
      </c>
      <c r="F14" s="161">
        <f>E14/$E$7*100</f>
        <v>20.04148371629448</v>
      </c>
      <c r="G14" s="162">
        <v>-0.1</v>
      </c>
      <c r="H14" s="60">
        <v>111379</v>
      </c>
      <c r="I14" s="161">
        <f>H14/$H$7*100</f>
        <v>20.703147508926893</v>
      </c>
      <c r="J14" s="60">
        <v>117386</v>
      </c>
      <c r="K14" s="161">
        <f>J14/$J$7*100</f>
        <v>20.31381140512544</v>
      </c>
      <c r="L14" s="162">
        <v>5.4</v>
      </c>
    </row>
    <row r="15" spans="2:12" s="157" customFormat="1" ht="16.5" customHeight="1">
      <c r="B15" s="51" t="s">
        <v>745</v>
      </c>
      <c r="C15" s="60">
        <v>20164</v>
      </c>
      <c r="D15" s="161">
        <f>C15/$C$7*100</f>
        <v>27.354740683461532</v>
      </c>
      <c r="E15" s="60">
        <v>19829</v>
      </c>
      <c r="F15" s="161">
        <f>E15/$E$7*100</f>
        <v>26.707162675430325</v>
      </c>
      <c r="G15" s="162">
        <v>-1.7</v>
      </c>
      <c r="H15" s="60">
        <v>139001</v>
      </c>
      <c r="I15" s="161">
        <f>H15/$H$7*100</f>
        <v>25.837529578182128</v>
      </c>
      <c r="J15" s="60">
        <v>148600</v>
      </c>
      <c r="K15" s="161">
        <f>J15/$J$7*100</f>
        <v>25.7154377421638</v>
      </c>
      <c r="L15" s="162">
        <v>6.9</v>
      </c>
    </row>
    <row r="16" spans="2:12" s="163" customFormat="1" ht="16.5" customHeight="1">
      <c r="B16" s="164"/>
      <c r="C16" s="60"/>
      <c r="D16" s="161"/>
      <c r="E16" s="60"/>
      <c r="F16" s="161"/>
      <c r="G16" s="162"/>
      <c r="H16" s="60"/>
      <c r="I16" s="161"/>
      <c r="J16" s="60"/>
      <c r="K16" s="161"/>
      <c r="L16" s="162"/>
    </row>
    <row r="17" spans="2:12" ht="15" customHeight="1">
      <c r="B17" s="53" t="s">
        <v>746</v>
      </c>
      <c r="C17" s="54">
        <v>14968</v>
      </c>
      <c r="D17" s="165">
        <f>C17/$C$7*100</f>
        <v>20.30578052717974</v>
      </c>
      <c r="E17" s="54">
        <v>15561</v>
      </c>
      <c r="F17" s="165">
        <f>E17/$E$7*100</f>
        <v>20.958704846052314</v>
      </c>
      <c r="G17" s="166">
        <v>4</v>
      </c>
      <c r="H17" s="54">
        <v>120294</v>
      </c>
      <c r="I17" s="165">
        <f>H17/$H$7*100</f>
        <v>22.360269228838938</v>
      </c>
      <c r="J17" s="54">
        <v>132837</v>
      </c>
      <c r="K17" s="165">
        <f>J17/$J$7*100</f>
        <v>22.987628555557286</v>
      </c>
      <c r="L17" s="166">
        <v>10.4</v>
      </c>
    </row>
    <row r="18" spans="2:12" ht="15" customHeight="1">
      <c r="B18" s="53" t="s">
        <v>747</v>
      </c>
      <c r="C18" s="54">
        <v>5823</v>
      </c>
      <c r="D18" s="165">
        <f>C18/$C$7*100</f>
        <v>7.899556387611412</v>
      </c>
      <c r="E18" s="54">
        <v>6011</v>
      </c>
      <c r="F18" s="165">
        <f>E18/$E$7*100</f>
        <v>8.096059046952025</v>
      </c>
      <c r="G18" s="166">
        <v>3.2</v>
      </c>
      <c r="H18" s="54">
        <v>48230</v>
      </c>
      <c r="I18" s="165">
        <f>H18/$H$7*100</f>
        <v>8.965000622698572</v>
      </c>
      <c r="J18" s="54">
        <v>51976</v>
      </c>
      <c r="K18" s="165">
        <f>J18/$J$7*100</f>
        <v>8.994519462225476</v>
      </c>
      <c r="L18" s="166">
        <v>7.8</v>
      </c>
    </row>
    <row r="19" spans="2:12" ht="15" customHeight="1">
      <c r="B19" s="53" t="s">
        <v>748</v>
      </c>
      <c r="C19" s="54">
        <v>6599</v>
      </c>
      <c r="D19" s="165">
        <f>C19/$C$7*100</f>
        <v>8.952287927502612</v>
      </c>
      <c r="E19" s="54">
        <v>6591</v>
      </c>
      <c r="F19" s="165">
        <f>E19/$E$7*100</f>
        <v>8.877245912237697</v>
      </c>
      <c r="G19" s="166">
        <v>-0.1</v>
      </c>
      <c r="H19" s="54">
        <v>46926</v>
      </c>
      <c r="I19" s="165">
        <f>H19/$H$7*100</f>
        <v>8.722612880380535</v>
      </c>
      <c r="J19" s="54">
        <v>51652</v>
      </c>
      <c r="K19" s="165">
        <f>J19/$J$7*100</f>
        <v>8.938450809274864</v>
      </c>
      <c r="L19" s="166">
        <v>10.1</v>
      </c>
    </row>
    <row r="20" spans="2:12" ht="15" customHeight="1">
      <c r="B20" s="53" t="s">
        <v>749</v>
      </c>
      <c r="C20" s="54">
        <v>7016</v>
      </c>
      <c r="D20" s="165">
        <f>C20/$C$7*100</f>
        <v>9.517995468913218</v>
      </c>
      <c r="E20" s="54">
        <v>6850</v>
      </c>
      <c r="F20" s="165">
        <f>E20/$E$7*100</f>
        <v>9.226086253804919</v>
      </c>
      <c r="G20" s="166">
        <v>-2.4</v>
      </c>
      <c r="H20" s="54">
        <v>51299</v>
      </c>
      <c r="I20" s="165">
        <f>H20/$H$7*100</f>
        <v>9.535466865930209</v>
      </c>
      <c r="J20" s="54">
        <v>53743</v>
      </c>
      <c r="K20" s="165">
        <f>J20/$J$7*100</f>
        <v>9.300301282483911</v>
      </c>
      <c r="L20" s="166">
        <v>4.8</v>
      </c>
    </row>
    <row r="21" spans="2:12" ht="15" customHeight="1">
      <c r="B21" s="53"/>
      <c r="C21" s="54"/>
      <c r="D21" s="165"/>
      <c r="E21" s="54"/>
      <c r="F21" s="165"/>
      <c r="G21" s="166"/>
      <c r="H21" s="54"/>
      <c r="I21" s="165"/>
      <c r="J21" s="54"/>
      <c r="K21" s="165"/>
      <c r="L21" s="166"/>
    </row>
    <row r="22" spans="2:12" ht="15" customHeight="1">
      <c r="B22" s="53" t="s">
        <v>750</v>
      </c>
      <c r="C22" s="54">
        <v>2953</v>
      </c>
      <c r="D22" s="165">
        <f>C22/$C$7*100</f>
        <v>4.006077625384939</v>
      </c>
      <c r="E22" s="54">
        <v>3225</v>
      </c>
      <c r="F22" s="165">
        <f>E22/$E$7*100</f>
        <v>4.343668345769469</v>
      </c>
      <c r="G22" s="166">
        <v>9.2</v>
      </c>
      <c r="H22" s="54">
        <v>21922</v>
      </c>
      <c r="I22" s="165">
        <f>H22/$H$7*100</f>
        <v>4.074865097466267</v>
      </c>
      <c r="J22" s="54">
        <v>24161</v>
      </c>
      <c r="K22" s="165">
        <f>J22/$J$7*100</f>
        <v>4.18109482697456</v>
      </c>
      <c r="L22" s="166">
        <v>10.2</v>
      </c>
    </row>
    <row r="23" spans="2:12" ht="15" customHeight="1">
      <c r="B23" s="53" t="s">
        <v>751</v>
      </c>
      <c r="C23" s="54">
        <v>2374</v>
      </c>
      <c r="D23" s="165">
        <f>C23/$C$7*100</f>
        <v>3.2205988088939534</v>
      </c>
      <c r="E23" s="54">
        <v>2453</v>
      </c>
      <c r="F23" s="165">
        <f>E23/$E$7*100</f>
        <v>3.303881690596126</v>
      </c>
      <c r="G23" s="166">
        <v>3.3</v>
      </c>
      <c r="H23" s="54">
        <v>18971</v>
      </c>
      <c r="I23" s="165">
        <f>H23/$H$7*100</f>
        <v>3.5263327143523657</v>
      </c>
      <c r="J23" s="54">
        <v>19701</v>
      </c>
      <c r="K23" s="165">
        <f>J23/$J$7*100</f>
        <v>3.409285591913654</v>
      </c>
      <c r="L23" s="166">
        <v>3.8</v>
      </c>
    </row>
    <row r="24" spans="2:12" ht="15" customHeight="1">
      <c r="B24" s="53" t="s">
        <v>862</v>
      </c>
      <c r="C24" s="54">
        <v>2000</v>
      </c>
      <c r="D24" s="165">
        <f>C24/$C$7*100</f>
        <v>2.713225618276288</v>
      </c>
      <c r="E24" s="54">
        <v>1957</v>
      </c>
      <c r="F24" s="165">
        <f>E24/$E$7*100</f>
        <v>2.6358322333863105</v>
      </c>
      <c r="G24" s="166">
        <v>-2.2</v>
      </c>
      <c r="H24" s="54">
        <v>13852</v>
      </c>
      <c r="I24" s="165">
        <f>H24/$H$7*100</f>
        <v>2.574812121617678</v>
      </c>
      <c r="J24" s="54">
        <v>14601</v>
      </c>
      <c r="K24" s="165">
        <f>J24/$J$7*100</f>
        <v>2.5267234621354886</v>
      </c>
      <c r="L24" s="166">
        <v>5.4</v>
      </c>
    </row>
    <row r="25" spans="2:12" ht="15" customHeight="1">
      <c r="B25" s="53" t="s">
        <v>753</v>
      </c>
      <c r="C25" s="54">
        <v>1819</v>
      </c>
      <c r="D25" s="165">
        <f>C25/$C$7*100</f>
        <v>2.4676786998222835</v>
      </c>
      <c r="E25" s="54">
        <v>1778</v>
      </c>
      <c r="F25" s="165">
        <f>E25/$E$7*100</f>
        <v>2.394741804272284</v>
      </c>
      <c r="G25" s="166">
        <v>-2.3</v>
      </c>
      <c r="H25" s="54">
        <v>12270</v>
      </c>
      <c r="I25" s="165">
        <f>H25/$H$7*100</f>
        <v>2.280749691903617</v>
      </c>
      <c r="J25" s="54">
        <v>12406</v>
      </c>
      <c r="K25" s="165">
        <f>J25/$J$7*100</f>
        <v>2.1468756435348864</v>
      </c>
      <c r="L25" s="166">
        <v>1.1</v>
      </c>
    </row>
    <row r="26" spans="2:12" ht="15" customHeight="1">
      <c r="B26" s="53"/>
      <c r="C26" s="54"/>
      <c r="D26" s="165"/>
      <c r="E26" s="54"/>
      <c r="F26" s="165"/>
      <c r="G26" s="166"/>
      <c r="H26" s="54"/>
      <c r="I26" s="165"/>
      <c r="J26" s="54"/>
      <c r="K26" s="165"/>
      <c r="L26" s="166"/>
    </row>
    <row r="27" spans="2:12" ht="15" customHeight="1">
      <c r="B27" s="53" t="s">
        <v>754</v>
      </c>
      <c r="C27" s="54">
        <v>2237</v>
      </c>
      <c r="D27" s="165">
        <f>C27/$C$7*100</f>
        <v>3.034742854042028</v>
      </c>
      <c r="E27" s="54">
        <v>2224</v>
      </c>
      <c r="F27" s="165">
        <f>E27/$E$7*100</f>
        <v>2.995447566198852</v>
      </c>
      <c r="G27" s="166">
        <v>-0.6</v>
      </c>
      <c r="H27" s="54">
        <v>17348</v>
      </c>
      <c r="I27" s="165">
        <f>H27/$H$7*100</f>
        <v>3.224649197648244</v>
      </c>
      <c r="J27" s="54">
        <v>17983</v>
      </c>
      <c r="K27" s="165">
        <f>J27/$J$7*100</f>
        <v>3.1119832901570095</v>
      </c>
      <c r="L27" s="166">
        <v>3.7</v>
      </c>
    </row>
    <row r="28" spans="2:12" ht="15" customHeight="1">
      <c r="B28" s="53" t="s">
        <v>755</v>
      </c>
      <c r="C28" s="54">
        <v>3421</v>
      </c>
      <c r="D28" s="165">
        <f>C28/$C$7*100</f>
        <v>4.6409724200615905</v>
      </c>
      <c r="E28" s="54">
        <v>3548</v>
      </c>
      <c r="F28" s="165">
        <f>E28/$E$7*100</f>
        <v>4.778708617299249</v>
      </c>
      <c r="G28" s="166">
        <v>3.7</v>
      </c>
      <c r="H28" s="54">
        <v>24204</v>
      </c>
      <c r="I28" s="165">
        <f>H28/$H$7*100</f>
        <v>4.499043646522832</v>
      </c>
      <c r="J28" s="54">
        <v>28074</v>
      </c>
      <c r="K28" s="165">
        <f>J28/$J$7*100</f>
        <v>4.858244947331807</v>
      </c>
      <c r="L28" s="166">
        <v>16</v>
      </c>
    </row>
    <row r="29" spans="2:12" ht="15" customHeight="1">
      <c r="B29" s="53" t="s">
        <v>756</v>
      </c>
      <c r="C29" s="54">
        <v>2073</v>
      </c>
      <c r="D29" s="165">
        <f>C29/$C$7*100</f>
        <v>2.8122583533433723</v>
      </c>
      <c r="E29" s="54">
        <v>2113</v>
      </c>
      <c r="F29" s="165">
        <f>E29/$E$7*100</f>
        <v>2.845944562670043</v>
      </c>
      <c r="G29" s="166">
        <v>1.9</v>
      </c>
      <c r="H29" s="54">
        <v>18567</v>
      </c>
      <c r="I29" s="165">
        <f>H29/$H$7*100</f>
        <v>3.451237125474692</v>
      </c>
      <c r="J29" s="54">
        <v>21833</v>
      </c>
      <c r="K29" s="165">
        <f>J29/$J$7*100</f>
        <v>3.778231172440526</v>
      </c>
      <c r="L29" s="166">
        <v>17.6</v>
      </c>
    </row>
    <row r="30" spans="2:12" ht="15" customHeight="1">
      <c r="B30" s="53" t="s">
        <v>757</v>
      </c>
      <c r="C30" s="54">
        <v>1226</v>
      </c>
      <c r="D30" s="165">
        <f>C30/$C$7*100</f>
        <v>1.6632073040033644</v>
      </c>
      <c r="E30" s="54">
        <v>1225</v>
      </c>
      <c r="F30" s="165">
        <f>E30/$E$7*100</f>
        <v>1.6499205344395658</v>
      </c>
      <c r="G30" s="166">
        <v>-0.1</v>
      </c>
      <c r="H30" s="54">
        <v>8004</v>
      </c>
      <c r="I30" s="165">
        <f>H30/$H$7*100</f>
        <v>1.4877848845962962</v>
      </c>
      <c r="J30" s="54">
        <v>8553</v>
      </c>
      <c r="K30" s="165">
        <f>J30/$J$7*100</f>
        <v>1.4801086070573821</v>
      </c>
      <c r="L30" s="166">
        <v>6.9</v>
      </c>
    </row>
    <row r="31" spans="2:12" ht="15" customHeight="1">
      <c r="B31" s="53" t="s">
        <v>758</v>
      </c>
      <c r="C31" s="54">
        <v>2348</v>
      </c>
      <c r="D31" s="165">
        <f>C31/$C$7*100</f>
        <v>3.185326875856362</v>
      </c>
      <c r="E31" s="54">
        <v>2315</v>
      </c>
      <c r="F31" s="165">
        <f>E31/$E$7*100</f>
        <v>3.118013091614363</v>
      </c>
      <c r="G31" s="166">
        <v>-1.4</v>
      </c>
      <c r="H31" s="54">
        <v>14083</v>
      </c>
      <c r="I31" s="165">
        <f>H31/$H$7*100</f>
        <v>2.6177504410007044</v>
      </c>
      <c r="J31" s="54">
        <v>15387</v>
      </c>
      <c r="K31" s="165">
        <f>J31/$J$7*100</f>
        <v>2.6627418609601237</v>
      </c>
      <c r="L31" s="166">
        <v>9.3</v>
      </c>
    </row>
    <row r="32" spans="2:12" ht="15" customHeight="1">
      <c r="B32" s="53"/>
      <c r="C32" s="54"/>
      <c r="D32" s="165"/>
      <c r="E32" s="54"/>
      <c r="F32" s="165"/>
      <c r="G32" s="166"/>
      <c r="H32" s="54"/>
      <c r="I32" s="165"/>
      <c r="J32" s="54"/>
      <c r="K32" s="165"/>
      <c r="L32" s="166"/>
    </row>
    <row r="33" spans="2:12" ht="15" customHeight="1">
      <c r="B33" s="53" t="s">
        <v>759</v>
      </c>
      <c r="C33" s="54">
        <v>729</v>
      </c>
      <c r="D33" s="165">
        <f aca="true" t="shared" si="0" ref="D33:D39">C33/$C$7*100</f>
        <v>0.988970737861707</v>
      </c>
      <c r="E33" s="54">
        <v>716</v>
      </c>
      <c r="F33" s="165">
        <f aca="true" t="shared" si="1" ref="F33:F39">E33/$E$7*100</f>
        <v>0.9643617164561055</v>
      </c>
      <c r="G33" s="166">
        <v>-1.8</v>
      </c>
      <c r="H33" s="54">
        <v>4703</v>
      </c>
      <c r="I33" s="165">
        <f aca="true" t="shared" si="2" ref="I33:I39">H33/$H$7*100</f>
        <v>0.874194441811142</v>
      </c>
      <c r="J33" s="54">
        <v>4556</v>
      </c>
      <c r="K33" s="165">
        <f aca="true" t="shared" si="3" ref="K33:K39">J33/$J$7*100</f>
        <v>0.7884221692684944</v>
      </c>
      <c r="L33" s="166">
        <v>-3.1</v>
      </c>
    </row>
    <row r="34" spans="2:12" ht="15" customHeight="1">
      <c r="B34" s="53" t="s">
        <v>760</v>
      </c>
      <c r="C34" s="54">
        <v>561</v>
      </c>
      <c r="D34" s="165">
        <f t="shared" si="0"/>
        <v>0.7610597859264987</v>
      </c>
      <c r="E34" s="54">
        <v>545</v>
      </c>
      <c r="F34" s="165">
        <f t="shared" si="1"/>
        <v>0.7340462785873987</v>
      </c>
      <c r="G34" s="166">
        <v>-2.9</v>
      </c>
      <c r="H34" s="54">
        <v>2653</v>
      </c>
      <c r="I34" s="165">
        <f t="shared" si="2"/>
        <v>0.49314009230809264</v>
      </c>
      <c r="J34" s="54">
        <v>2887</v>
      </c>
      <c r="K34" s="165">
        <f t="shared" si="3"/>
        <v>0.49959938601363996</v>
      </c>
      <c r="L34" s="166">
        <v>8.8</v>
      </c>
    </row>
    <row r="35" spans="2:12" ht="15" customHeight="1">
      <c r="B35" s="53" t="s">
        <v>761</v>
      </c>
      <c r="C35" s="54">
        <v>1291</v>
      </c>
      <c r="D35" s="165">
        <f t="shared" si="0"/>
        <v>1.7513871365973437</v>
      </c>
      <c r="E35" s="54">
        <v>1297</v>
      </c>
      <c r="F35" s="165">
        <f t="shared" si="1"/>
        <v>1.7468954556474423</v>
      </c>
      <c r="G35" s="166">
        <v>0.5</v>
      </c>
      <c r="H35" s="54">
        <v>8854</v>
      </c>
      <c r="I35" s="165">
        <f t="shared" si="2"/>
        <v>1.6457830295121947</v>
      </c>
      <c r="J35" s="54">
        <v>8552</v>
      </c>
      <c r="K35" s="165">
        <f t="shared" si="3"/>
        <v>1.4799355556593863</v>
      </c>
      <c r="L35" s="166">
        <v>-3.4</v>
      </c>
    </row>
    <row r="36" spans="2:12" ht="15" customHeight="1">
      <c r="B36" s="53" t="s">
        <v>762</v>
      </c>
      <c r="C36" s="54">
        <v>528</v>
      </c>
      <c r="D36" s="165">
        <f t="shared" si="0"/>
        <v>0.7162915632249399</v>
      </c>
      <c r="E36" s="54">
        <v>496</v>
      </c>
      <c r="F36" s="165">
        <f t="shared" si="1"/>
        <v>0.668049457209816</v>
      </c>
      <c r="G36" s="166">
        <v>-6.1</v>
      </c>
      <c r="H36" s="54">
        <v>3875</v>
      </c>
      <c r="I36" s="165">
        <f t="shared" si="2"/>
        <v>0.720285660646008</v>
      </c>
      <c r="J36" s="54">
        <v>3206</v>
      </c>
      <c r="K36" s="165">
        <f t="shared" si="3"/>
        <v>0.5548027819742742</v>
      </c>
      <c r="L36" s="166">
        <v>-17.3</v>
      </c>
    </row>
    <row r="37" spans="2:12" ht="15" customHeight="1">
      <c r="B37" s="53" t="s">
        <v>863</v>
      </c>
      <c r="C37" s="54">
        <v>584</v>
      </c>
      <c r="D37" s="165">
        <f t="shared" si="0"/>
        <v>0.792261880536676</v>
      </c>
      <c r="E37" s="54">
        <v>589</v>
      </c>
      <c r="F37" s="165">
        <f t="shared" si="1"/>
        <v>0.7933087304366565</v>
      </c>
      <c r="G37" s="166">
        <v>0.9</v>
      </c>
      <c r="H37" s="54">
        <v>3305</v>
      </c>
      <c r="I37" s="165">
        <f t="shared" si="2"/>
        <v>0.6143339634671113</v>
      </c>
      <c r="J37" s="54">
        <v>3323</v>
      </c>
      <c r="K37" s="165">
        <f t="shared" si="3"/>
        <v>0.5750497955397732</v>
      </c>
      <c r="L37" s="166">
        <v>0.5</v>
      </c>
    </row>
    <row r="38" spans="2:12" ht="15" customHeight="1">
      <c r="B38" s="53" t="s">
        <v>764</v>
      </c>
      <c r="C38" s="54">
        <v>645</v>
      </c>
      <c r="D38" s="165">
        <f t="shared" si="0"/>
        <v>0.8750152618941027</v>
      </c>
      <c r="E38" s="54">
        <v>621</v>
      </c>
      <c r="F38" s="165">
        <f t="shared" si="1"/>
        <v>0.8364086954179349</v>
      </c>
      <c r="G38" s="166">
        <v>-3.7</v>
      </c>
      <c r="H38" s="54">
        <v>3882</v>
      </c>
      <c r="I38" s="165">
        <f t="shared" si="2"/>
        <v>0.721586821839433</v>
      </c>
      <c r="J38" s="54">
        <v>3862</v>
      </c>
      <c r="K38" s="165">
        <f t="shared" si="3"/>
        <v>0.6683244990594657</v>
      </c>
      <c r="L38" s="166">
        <v>-0.5</v>
      </c>
    </row>
    <row r="39" spans="2:12" ht="15" customHeight="1">
      <c r="B39" s="53" t="s">
        <v>765</v>
      </c>
      <c r="C39" s="54">
        <v>523</v>
      </c>
      <c r="D39" s="165">
        <f t="shared" si="0"/>
        <v>0.7095084991792493</v>
      </c>
      <c r="E39" s="54">
        <v>497</v>
      </c>
      <c r="F39" s="165">
        <f t="shared" si="1"/>
        <v>0.669396331115481</v>
      </c>
      <c r="G39" s="166">
        <v>-5</v>
      </c>
      <c r="H39" s="54">
        <v>3250</v>
      </c>
      <c r="I39" s="165">
        <f t="shared" si="2"/>
        <v>0.6041105540902002</v>
      </c>
      <c r="J39" s="54">
        <v>3163</v>
      </c>
      <c r="K39" s="165">
        <f t="shared" si="3"/>
        <v>0.5473615718604582</v>
      </c>
      <c r="L39" s="166">
        <v>-2.7</v>
      </c>
    </row>
    <row r="40" spans="2:12" ht="15" customHeight="1">
      <c r="B40" s="53"/>
      <c r="C40" s="54"/>
      <c r="D40" s="165"/>
      <c r="E40" s="54"/>
      <c r="F40" s="165"/>
      <c r="G40" s="166"/>
      <c r="H40" s="54"/>
      <c r="I40" s="165"/>
      <c r="J40" s="54"/>
      <c r="K40" s="165"/>
      <c r="L40" s="166"/>
    </row>
    <row r="41" spans="2:12" ht="15" customHeight="1">
      <c r="B41" s="53" t="s">
        <v>766</v>
      </c>
      <c r="C41" s="54">
        <v>396</v>
      </c>
      <c r="D41" s="165">
        <f aca="true" t="shared" si="4" ref="D41:D47">C41/$C$7*100</f>
        <v>0.537218672418705</v>
      </c>
      <c r="E41" s="54">
        <v>390</v>
      </c>
      <c r="F41" s="165">
        <f aca="true" t="shared" si="5" ref="F41:F47">E41/$E$7*100</f>
        <v>0.5252808232093311</v>
      </c>
      <c r="G41" s="166">
        <v>-1.5</v>
      </c>
      <c r="H41" s="54">
        <v>2519</v>
      </c>
      <c r="I41" s="165">
        <f aca="true" t="shared" si="6" ref="I41:I47">H41/$H$7*100</f>
        <v>0.46823214946252745</v>
      </c>
      <c r="J41" s="54">
        <v>3098</v>
      </c>
      <c r="K41" s="165">
        <f aca="true" t="shared" si="7" ref="K41:K47">J41/$J$7*100</f>
        <v>0.5361132309907366</v>
      </c>
      <c r="L41" s="166">
        <v>23</v>
      </c>
    </row>
    <row r="42" spans="2:12" ht="15" customHeight="1">
      <c r="B42" s="53" t="s">
        <v>767</v>
      </c>
      <c r="C42" s="54">
        <v>649</v>
      </c>
      <c r="D42" s="165">
        <f t="shared" si="4"/>
        <v>0.8804417131306554</v>
      </c>
      <c r="E42" s="54">
        <v>612</v>
      </c>
      <c r="F42" s="165">
        <f t="shared" si="5"/>
        <v>0.8242868302669505</v>
      </c>
      <c r="G42" s="166">
        <v>-5.7</v>
      </c>
      <c r="H42" s="54">
        <v>4283</v>
      </c>
      <c r="I42" s="165">
        <f t="shared" si="6"/>
        <v>0.7961247702056392</v>
      </c>
      <c r="J42" s="54">
        <v>4685</v>
      </c>
      <c r="K42" s="165">
        <f t="shared" si="7"/>
        <v>0.8107457996099422</v>
      </c>
      <c r="L42" s="166">
        <v>9.4</v>
      </c>
    </row>
    <row r="43" spans="2:12" ht="15" customHeight="1">
      <c r="B43" s="53" t="s">
        <v>768</v>
      </c>
      <c r="C43" s="54">
        <v>406</v>
      </c>
      <c r="D43" s="165">
        <f t="shared" si="4"/>
        <v>0.5507848005100864</v>
      </c>
      <c r="E43" s="54">
        <v>368</v>
      </c>
      <c r="F43" s="165">
        <f t="shared" si="5"/>
        <v>0.49564959728470215</v>
      </c>
      <c r="G43" s="166">
        <v>-9.4</v>
      </c>
      <c r="H43" s="54">
        <v>2124</v>
      </c>
      <c r="I43" s="165">
        <f t="shared" si="6"/>
        <v>0.394809482119257</v>
      </c>
      <c r="J43" s="54">
        <v>2253</v>
      </c>
      <c r="K43" s="165">
        <f t="shared" si="7"/>
        <v>0.38988479968435424</v>
      </c>
      <c r="L43" s="166">
        <v>6.1</v>
      </c>
    </row>
    <row r="44" spans="2:12" ht="15" customHeight="1">
      <c r="B44" s="53" t="s">
        <v>769</v>
      </c>
      <c r="C44" s="54">
        <v>634</v>
      </c>
      <c r="D44" s="165">
        <f t="shared" si="4"/>
        <v>0.8600925209935831</v>
      </c>
      <c r="E44" s="54">
        <v>630</v>
      </c>
      <c r="F44" s="165">
        <f t="shared" si="5"/>
        <v>0.8485305605689195</v>
      </c>
      <c r="G44" s="166">
        <v>-0.6</v>
      </c>
      <c r="H44" s="54">
        <v>4165</v>
      </c>
      <c r="I44" s="165">
        <f t="shared" si="6"/>
        <v>0.7741909100879028</v>
      </c>
      <c r="J44" s="54">
        <v>4415</v>
      </c>
      <c r="K44" s="165">
        <f t="shared" si="7"/>
        <v>0.7640219221510981</v>
      </c>
      <c r="L44" s="166">
        <v>6</v>
      </c>
    </row>
    <row r="45" spans="2:12" ht="15" customHeight="1">
      <c r="B45" s="53" t="s">
        <v>770</v>
      </c>
      <c r="C45" s="54">
        <v>276</v>
      </c>
      <c r="D45" s="165">
        <f t="shared" si="4"/>
        <v>0.3744251353221277</v>
      </c>
      <c r="E45" s="54">
        <v>271</v>
      </c>
      <c r="F45" s="165">
        <f t="shared" si="5"/>
        <v>0.3650028284352019</v>
      </c>
      <c r="G45" s="166">
        <v>-1.8</v>
      </c>
      <c r="H45" s="54">
        <v>1339</v>
      </c>
      <c r="I45" s="165">
        <f t="shared" si="6"/>
        <v>0.2488935482851625</v>
      </c>
      <c r="J45" s="54">
        <v>1514</v>
      </c>
      <c r="K45" s="165">
        <f t="shared" si="7"/>
        <v>0.26199981656551813</v>
      </c>
      <c r="L45" s="166">
        <v>13.1</v>
      </c>
    </row>
    <row r="46" spans="2:12" ht="15" customHeight="1">
      <c r="B46" s="53" t="s">
        <v>771</v>
      </c>
      <c r="C46" s="54">
        <v>246</v>
      </c>
      <c r="D46" s="165">
        <f t="shared" si="4"/>
        <v>0.3337267510479834</v>
      </c>
      <c r="E46" s="54">
        <v>250</v>
      </c>
      <c r="F46" s="165">
        <f t="shared" si="5"/>
        <v>0.3367184764162379</v>
      </c>
      <c r="G46" s="166">
        <v>1.6</v>
      </c>
      <c r="H46" s="54">
        <v>1825</v>
      </c>
      <c r="I46" s="165">
        <f t="shared" si="6"/>
        <v>0.33923131114295857</v>
      </c>
      <c r="J46" s="54">
        <v>1654</v>
      </c>
      <c r="K46" s="165">
        <f t="shared" si="7"/>
        <v>0.28622701228491876</v>
      </c>
      <c r="L46" s="166">
        <v>-9.4</v>
      </c>
    </row>
    <row r="47" spans="2:12" ht="15" customHeight="1">
      <c r="B47" s="53" t="s">
        <v>772</v>
      </c>
      <c r="C47" s="54">
        <v>348</v>
      </c>
      <c r="D47" s="165">
        <f t="shared" si="4"/>
        <v>0.47210125758007404</v>
      </c>
      <c r="E47" s="54">
        <v>395</v>
      </c>
      <c r="F47" s="165">
        <f t="shared" si="5"/>
        <v>0.5320151927376559</v>
      </c>
      <c r="G47" s="166">
        <v>13.5</v>
      </c>
      <c r="H47" s="54">
        <v>2740</v>
      </c>
      <c r="I47" s="165">
        <f t="shared" si="6"/>
        <v>0.5093116671406611</v>
      </c>
      <c r="J47" s="54">
        <v>2543</v>
      </c>
      <c r="K47" s="165">
        <f t="shared" si="7"/>
        <v>0.44006970510311266</v>
      </c>
      <c r="L47" s="166">
        <v>-7.2</v>
      </c>
    </row>
    <row r="48" spans="2:12" ht="15" customHeight="1">
      <c r="B48" s="53"/>
      <c r="C48" s="54"/>
      <c r="D48" s="165"/>
      <c r="E48" s="54"/>
      <c r="F48" s="165"/>
      <c r="G48" s="166"/>
      <c r="H48" s="54"/>
      <c r="I48" s="165"/>
      <c r="J48" s="54"/>
      <c r="K48" s="165"/>
      <c r="L48" s="166"/>
    </row>
    <row r="49" spans="2:12" ht="15" customHeight="1">
      <c r="B49" s="53" t="s">
        <v>773</v>
      </c>
      <c r="C49" s="54">
        <v>1407</v>
      </c>
      <c r="D49" s="165">
        <f>C49/$C$7*100</f>
        <v>1.9087542224573686</v>
      </c>
      <c r="E49" s="54">
        <v>1349</v>
      </c>
      <c r="F49" s="165">
        <f>E49/$E$7*100</f>
        <v>1.8169328987420197</v>
      </c>
      <c r="G49" s="166">
        <v>-4.1</v>
      </c>
      <c r="H49" s="54">
        <v>10666</v>
      </c>
      <c r="I49" s="165">
        <f>H49/$H$7*100</f>
        <v>1.9825978984387922</v>
      </c>
      <c r="J49" s="54">
        <v>10544</v>
      </c>
      <c r="K49" s="165">
        <f>J49/$J$7*100</f>
        <v>1.8246539404668578</v>
      </c>
      <c r="L49" s="166">
        <v>-1.1</v>
      </c>
    </row>
    <row r="50" spans="2:12" ht="15" customHeight="1">
      <c r="B50" s="53" t="s">
        <v>774</v>
      </c>
      <c r="C50" s="54">
        <v>1008</v>
      </c>
      <c r="D50" s="165">
        <f>C50/$C$7*100</f>
        <v>1.3674657116112492</v>
      </c>
      <c r="E50" s="54">
        <v>954</v>
      </c>
      <c r="F50" s="165">
        <f>E50/$E$7*100</f>
        <v>1.2849177060043637</v>
      </c>
      <c r="G50" s="166">
        <v>-5.4</v>
      </c>
      <c r="H50" s="54">
        <v>6051</v>
      </c>
      <c r="I50" s="165">
        <f>H50/$H$7*100</f>
        <v>1.124760911630708</v>
      </c>
      <c r="J50" s="54">
        <v>6242</v>
      </c>
      <c r="K50" s="165">
        <f>J50/$J$7*100</f>
        <v>1.0801868262892762</v>
      </c>
      <c r="L50" s="166">
        <v>3.2</v>
      </c>
    </row>
    <row r="51" spans="2:12" ht="15" customHeight="1">
      <c r="B51" s="53" t="s">
        <v>775</v>
      </c>
      <c r="C51" s="54">
        <v>639</v>
      </c>
      <c r="D51" s="165">
        <f>C51/$C$7*100</f>
        <v>0.8668755850392739</v>
      </c>
      <c r="E51" s="54">
        <v>628</v>
      </c>
      <c r="F51" s="165">
        <f>E51/$E$7*100</f>
        <v>0.8458368127575897</v>
      </c>
      <c r="G51" s="166">
        <v>-1.7</v>
      </c>
      <c r="H51" s="54">
        <v>6118</v>
      </c>
      <c r="I51" s="165">
        <f>H51/$H$7*100</f>
        <v>1.1372148830534907</v>
      </c>
      <c r="J51" s="54">
        <v>5848</v>
      </c>
      <c r="K51" s="165">
        <f>J51/$J$7*100</f>
        <v>1.012004575478963</v>
      </c>
      <c r="L51" s="166">
        <v>-4.4</v>
      </c>
    </row>
    <row r="52" spans="2:12" ht="15" customHeight="1">
      <c r="B52" s="53" t="s">
        <v>776</v>
      </c>
      <c r="C52" s="54">
        <v>972</v>
      </c>
      <c r="D52" s="165">
        <f>C52/$C$7*100</f>
        <v>1.3186276504822758</v>
      </c>
      <c r="E52" s="54">
        <v>942</v>
      </c>
      <c r="F52" s="165">
        <f>E52/$E$7*100</f>
        <v>1.2687552191363844</v>
      </c>
      <c r="G52" s="166">
        <v>-3.1</v>
      </c>
      <c r="H52" s="54">
        <v>5977</v>
      </c>
      <c r="I52" s="165">
        <f>H52/$H$7*100</f>
        <v>1.1110057790145005</v>
      </c>
      <c r="J52" s="54">
        <v>6149</v>
      </c>
      <c r="K52" s="165">
        <f>J52/$J$7*100</f>
        <v>1.0640930462756744</v>
      </c>
      <c r="L52" s="166">
        <v>2.9</v>
      </c>
    </row>
    <row r="53" spans="2:12" ht="15" customHeight="1">
      <c r="B53" s="53" t="s">
        <v>777</v>
      </c>
      <c r="C53" s="54">
        <v>465</v>
      </c>
      <c r="D53" s="165">
        <f>C53/$C$7*100</f>
        <v>0.6308249562492368</v>
      </c>
      <c r="E53" s="54">
        <v>457</v>
      </c>
      <c r="F53" s="165">
        <f>E53/$E$7*100</f>
        <v>0.6155213748888829</v>
      </c>
      <c r="G53" s="166">
        <v>-1.7</v>
      </c>
      <c r="H53" s="54">
        <v>2906</v>
      </c>
      <c r="I53" s="165">
        <f>H53/$H$7*100</f>
        <v>0.5401677754418837</v>
      </c>
      <c r="J53" s="54">
        <v>3257</v>
      </c>
      <c r="K53" s="165">
        <f>J53/$J$7*100</f>
        <v>0.5636284032720558</v>
      </c>
      <c r="L53" s="166">
        <v>12.1</v>
      </c>
    </row>
    <row r="54" spans="2:12" ht="15" customHeight="1">
      <c r="B54" s="53"/>
      <c r="C54" s="54"/>
      <c r="D54" s="165"/>
      <c r="E54" s="54"/>
      <c r="F54" s="165"/>
      <c r="G54" s="166"/>
      <c r="H54" s="54"/>
      <c r="I54" s="165"/>
      <c r="J54" s="54"/>
      <c r="K54" s="165"/>
      <c r="L54" s="166"/>
    </row>
    <row r="55" spans="2:12" ht="15" customHeight="1">
      <c r="B55" s="53" t="s">
        <v>795</v>
      </c>
      <c r="C55" s="54">
        <v>410</v>
      </c>
      <c r="D55" s="165">
        <f aca="true" t="shared" si="8" ref="D55:D66">C55/$C$7*100</f>
        <v>0.556211251746639</v>
      </c>
      <c r="E55" s="54">
        <v>386</v>
      </c>
      <c r="F55" s="165">
        <f aca="true" t="shared" si="9" ref="F55:F66">E55/$E$7*100</f>
        <v>0.5198933275866713</v>
      </c>
      <c r="G55" s="166">
        <v>-5.9</v>
      </c>
      <c r="H55" s="54">
        <v>2414</v>
      </c>
      <c r="I55" s="165">
        <f aca="true" t="shared" si="10" ref="I55:I66">H55/$H$7*100</f>
        <v>0.4487147315611518</v>
      </c>
      <c r="J55" s="54">
        <v>2326</v>
      </c>
      <c r="K55" s="165">
        <f aca="true" t="shared" si="11" ref="K55:K66">J55/$J$7*100</f>
        <v>0.4025175517380417</v>
      </c>
      <c r="L55" s="166">
        <v>-3.6</v>
      </c>
    </row>
    <row r="56" spans="2:12" ht="15" customHeight="1">
      <c r="B56" s="53" t="s">
        <v>778</v>
      </c>
      <c r="C56" s="54">
        <v>1048</v>
      </c>
      <c r="D56" s="165">
        <f t="shared" si="8"/>
        <v>1.4217302239767748</v>
      </c>
      <c r="E56" s="54">
        <v>1042</v>
      </c>
      <c r="F56" s="165">
        <f t="shared" si="9"/>
        <v>1.4034426097028796</v>
      </c>
      <c r="G56" s="166">
        <v>-0.6</v>
      </c>
      <c r="H56" s="54">
        <v>6631</v>
      </c>
      <c r="I56" s="165">
        <f t="shared" si="10"/>
        <v>1.2325714105144978</v>
      </c>
      <c r="J56" s="54">
        <v>7087</v>
      </c>
      <c r="K56" s="165">
        <f t="shared" si="11"/>
        <v>1.2264152575956584</v>
      </c>
      <c r="L56" s="166">
        <v>6.9</v>
      </c>
    </row>
    <row r="57" spans="2:12" ht="15" customHeight="1">
      <c r="B57" s="53" t="s">
        <v>779</v>
      </c>
      <c r="C57" s="54">
        <v>515</v>
      </c>
      <c r="D57" s="165">
        <f t="shared" si="8"/>
        <v>0.6986555967061441</v>
      </c>
      <c r="E57" s="54">
        <v>511</v>
      </c>
      <c r="F57" s="165">
        <f t="shared" si="9"/>
        <v>0.6882525657947903</v>
      </c>
      <c r="G57" s="166">
        <v>-0.8</v>
      </c>
      <c r="H57" s="54">
        <v>3364</v>
      </c>
      <c r="I57" s="165">
        <f t="shared" si="10"/>
        <v>0.6253008935259796</v>
      </c>
      <c r="J57" s="54">
        <v>3982</v>
      </c>
      <c r="K57" s="165">
        <f t="shared" si="11"/>
        <v>0.6890906668189519</v>
      </c>
      <c r="L57" s="166">
        <v>18.4</v>
      </c>
    </row>
    <row r="58" spans="2:12" ht="15" customHeight="1">
      <c r="B58" s="53" t="s">
        <v>780</v>
      </c>
      <c r="C58" s="54">
        <v>384</v>
      </c>
      <c r="D58" s="165">
        <f t="shared" si="8"/>
        <v>0.5209393187090472</v>
      </c>
      <c r="E58" s="54">
        <v>428</v>
      </c>
      <c r="F58" s="165">
        <f t="shared" si="9"/>
        <v>0.5764620316245993</v>
      </c>
      <c r="G58" s="166">
        <v>11.5</v>
      </c>
      <c r="H58" s="54">
        <v>2466</v>
      </c>
      <c r="I58" s="165">
        <f t="shared" si="10"/>
        <v>0.458380500426595</v>
      </c>
      <c r="J58" s="54">
        <v>2911</v>
      </c>
      <c r="K58" s="165">
        <f t="shared" si="11"/>
        <v>0.5037526195655372</v>
      </c>
      <c r="L58" s="166">
        <v>18</v>
      </c>
    </row>
    <row r="59" spans="2:12" ht="15" customHeight="1">
      <c r="B59" s="53" t="s">
        <v>781</v>
      </c>
      <c r="C59" s="54">
        <v>394</v>
      </c>
      <c r="D59" s="165">
        <f t="shared" si="8"/>
        <v>0.5345054468004287</v>
      </c>
      <c r="E59" s="54">
        <v>377</v>
      </c>
      <c r="F59" s="165">
        <f t="shared" si="9"/>
        <v>0.5077714624356868</v>
      </c>
      <c r="G59" s="166">
        <v>-4.3</v>
      </c>
      <c r="H59" s="54">
        <v>2703</v>
      </c>
      <c r="I59" s="165">
        <f t="shared" si="10"/>
        <v>0.5024341008325572</v>
      </c>
      <c r="J59" s="54">
        <v>2808</v>
      </c>
      <c r="K59" s="165">
        <f t="shared" si="11"/>
        <v>0.4859283255719781</v>
      </c>
      <c r="L59" s="166">
        <v>3.9</v>
      </c>
    </row>
    <row r="60" spans="2:12" ht="15" customHeight="1">
      <c r="B60" s="53" t="s">
        <v>782</v>
      </c>
      <c r="C60" s="54">
        <v>456</v>
      </c>
      <c r="D60" s="165">
        <f t="shared" si="8"/>
        <v>0.6186154409669936</v>
      </c>
      <c r="E60" s="54">
        <v>468</v>
      </c>
      <c r="F60" s="165">
        <f t="shared" si="9"/>
        <v>0.6303369878511974</v>
      </c>
      <c r="G60" s="166">
        <v>2.6</v>
      </c>
      <c r="H60" s="54">
        <v>3155</v>
      </c>
      <c r="I60" s="165">
        <f t="shared" si="10"/>
        <v>0.5864519378937174</v>
      </c>
      <c r="J60" s="54">
        <v>3607</v>
      </c>
      <c r="K60" s="165">
        <f t="shared" si="11"/>
        <v>0.6241963925705574</v>
      </c>
      <c r="L60" s="166">
        <v>14.3</v>
      </c>
    </row>
    <row r="61" spans="2:12" ht="15" customHeight="1">
      <c r="B61" s="53" t="s">
        <v>783</v>
      </c>
      <c r="C61" s="54">
        <v>352</v>
      </c>
      <c r="D61" s="165">
        <f t="shared" si="8"/>
        <v>0.47752770881662665</v>
      </c>
      <c r="E61" s="54">
        <v>336</v>
      </c>
      <c r="F61" s="165">
        <f t="shared" si="9"/>
        <v>0.45254963230342377</v>
      </c>
      <c r="G61" s="166">
        <v>-4.5</v>
      </c>
      <c r="H61" s="54">
        <v>2364</v>
      </c>
      <c r="I61" s="165">
        <f t="shared" si="10"/>
        <v>0.4394207230366872</v>
      </c>
      <c r="J61" s="54">
        <v>2276</v>
      </c>
      <c r="K61" s="165">
        <f t="shared" si="11"/>
        <v>0.39386498183825575</v>
      </c>
      <c r="L61" s="166">
        <v>-3.7</v>
      </c>
    </row>
    <row r="62" spans="2:12" ht="15" customHeight="1">
      <c r="B62" s="53" t="s">
        <v>784</v>
      </c>
      <c r="C62" s="54">
        <v>942</v>
      </c>
      <c r="D62" s="165">
        <f t="shared" si="8"/>
        <v>1.2779292662081314</v>
      </c>
      <c r="E62" s="54">
        <v>880</v>
      </c>
      <c r="F62" s="165">
        <f t="shared" si="9"/>
        <v>1.1852490369851576</v>
      </c>
      <c r="G62" s="166">
        <v>-6.6</v>
      </c>
      <c r="H62" s="54">
        <v>5278</v>
      </c>
      <c r="I62" s="165">
        <f t="shared" si="10"/>
        <v>0.9810755398424851</v>
      </c>
      <c r="J62" s="54">
        <v>5236</v>
      </c>
      <c r="K62" s="165">
        <f t="shared" si="11"/>
        <v>0.9060971199055832</v>
      </c>
      <c r="L62" s="166">
        <v>-0.8</v>
      </c>
    </row>
    <row r="63" spans="2:12" ht="15" customHeight="1">
      <c r="B63" s="53" t="s">
        <v>785</v>
      </c>
      <c r="C63" s="54">
        <v>950</v>
      </c>
      <c r="D63" s="165">
        <f t="shared" si="8"/>
        <v>1.2887821686812366</v>
      </c>
      <c r="E63" s="54">
        <v>919</v>
      </c>
      <c r="F63" s="165">
        <f t="shared" si="9"/>
        <v>1.2377771193060905</v>
      </c>
      <c r="G63" s="166">
        <v>-3.3</v>
      </c>
      <c r="H63" s="54">
        <v>5371</v>
      </c>
      <c r="I63" s="165">
        <f t="shared" si="10"/>
        <v>0.9983623956979893</v>
      </c>
      <c r="J63" s="54">
        <v>5666</v>
      </c>
      <c r="K63" s="165">
        <f t="shared" si="11"/>
        <v>0.9805092210437423</v>
      </c>
      <c r="L63" s="166">
        <v>5.5</v>
      </c>
    </row>
    <row r="64" spans="2:12" ht="15" customHeight="1">
      <c r="B64" s="53" t="s">
        <v>786</v>
      </c>
      <c r="C64" s="54">
        <v>440</v>
      </c>
      <c r="D64" s="165">
        <f t="shared" si="8"/>
        <v>0.5969096360207833</v>
      </c>
      <c r="E64" s="54">
        <v>400</v>
      </c>
      <c r="F64" s="165">
        <f t="shared" si="9"/>
        <v>0.5387495622659807</v>
      </c>
      <c r="G64" s="166">
        <v>-9.1</v>
      </c>
      <c r="H64" s="54">
        <v>2811</v>
      </c>
      <c r="I64" s="165">
        <f t="shared" si="10"/>
        <v>0.5225091592454009</v>
      </c>
      <c r="J64" s="54">
        <v>2855</v>
      </c>
      <c r="K64" s="165">
        <f t="shared" si="11"/>
        <v>0.4940617412777769</v>
      </c>
      <c r="L64" s="166">
        <v>1.6</v>
      </c>
    </row>
    <row r="65" spans="2:12" ht="15" customHeight="1">
      <c r="B65" s="53" t="s">
        <v>787</v>
      </c>
      <c r="C65" s="54">
        <v>355</v>
      </c>
      <c r="D65" s="165">
        <f t="shared" si="8"/>
        <v>0.4815975472440411</v>
      </c>
      <c r="E65" s="54">
        <v>338</v>
      </c>
      <c r="F65" s="165">
        <f t="shared" si="9"/>
        <v>0.4552433801147536</v>
      </c>
      <c r="G65" s="166">
        <v>-4.8</v>
      </c>
      <c r="H65" s="54">
        <v>2037</v>
      </c>
      <c r="I65" s="165">
        <f t="shared" si="10"/>
        <v>0.37863790728668856</v>
      </c>
      <c r="J65" s="54">
        <v>2109</v>
      </c>
      <c r="K65" s="165">
        <f t="shared" si="11"/>
        <v>0.36496539837297076</v>
      </c>
      <c r="L65" s="166">
        <v>3.5</v>
      </c>
    </row>
    <row r="66" spans="2:12" ht="15" customHeight="1" thickBot="1">
      <c r="B66" s="167" t="s">
        <v>788</v>
      </c>
      <c r="C66" s="168">
        <v>303</v>
      </c>
      <c r="D66" s="169">
        <f t="shared" si="8"/>
        <v>0.41105368116885765</v>
      </c>
      <c r="E66" s="168">
        <v>303</v>
      </c>
      <c r="F66" s="169">
        <f t="shared" si="9"/>
        <v>0.40810279341648037</v>
      </c>
      <c r="G66" s="170">
        <v>0</v>
      </c>
      <c r="H66" s="168">
        <v>2182</v>
      </c>
      <c r="I66" s="169">
        <f t="shared" si="10"/>
        <v>0.40559053200763595</v>
      </c>
      <c r="J66" s="168">
        <v>2342</v>
      </c>
      <c r="K66" s="169">
        <f t="shared" si="11"/>
        <v>0.40528637410597323</v>
      </c>
      <c r="L66" s="170">
        <v>7.3</v>
      </c>
    </row>
    <row r="67" ht="6.75" customHeight="1"/>
    <row r="68" ht="12">
      <c r="B68" s="41" t="s">
        <v>867</v>
      </c>
    </row>
  </sheetData>
  <mergeCells count="5">
    <mergeCell ref="B4:B6"/>
    <mergeCell ref="H5:I5"/>
    <mergeCell ref="J5:K5"/>
    <mergeCell ref="C5:D5"/>
    <mergeCell ref="E5:F5"/>
  </mergeCells>
  <printOptions/>
  <pageMargins left="0.75" right="0.75" top="1" bottom="1" header="0.512" footer="0.512"/>
  <pageSetup horizontalDpi="300" verticalDpi="300" orientation="portrait" paperSize="8" r:id="rId1"/>
</worksheet>
</file>

<file path=xl/worksheets/sheet7.xml><?xml version="1.0" encoding="utf-8"?>
<worksheet xmlns="http://schemas.openxmlformats.org/spreadsheetml/2006/main" xmlns:r="http://schemas.openxmlformats.org/officeDocument/2006/relationships">
  <dimension ref="B2:N116"/>
  <sheetViews>
    <sheetView workbookViewId="0" topLeftCell="A1">
      <selection activeCell="A1" sqref="A1"/>
    </sheetView>
  </sheetViews>
  <sheetFormatPr defaultColWidth="9.00390625" defaultRowHeight="13.5"/>
  <cols>
    <col min="1" max="1" width="2.625" style="171" customWidth="1"/>
    <col min="2" max="2" width="8.625" style="171" customWidth="1"/>
    <col min="3" max="6" width="7.50390625" style="171" customWidth="1"/>
    <col min="7" max="7" width="7.625" style="171" customWidth="1"/>
    <col min="8" max="8" width="7.50390625" style="171" customWidth="1"/>
    <col min="9" max="9" width="7.625" style="171" customWidth="1"/>
    <col min="10" max="14" width="7.50390625" style="171" customWidth="1"/>
    <col min="15" max="16384" width="9.00390625" style="171" customWidth="1"/>
  </cols>
  <sheetData>
    <row r="2" ht="14.25">
      <c r="B2" s="172" t="s">
        <v>893</v>
      </c>
    </row>
    <row r="3" ht="12.75" thickBot="1">
      <c r="N3" s="173" t="s">
        <v>871</v>
      </c>
    </row>
    <row r="4" spans="2:14" ht="12.75" thickTop="1">
      <c r="B4" s="174" t="s">
        <v>869</v>
      </c>
      <c r="C4" s="175"/>
      <c r="D4" s="176" t="s">
        <v>872</v>
      </c>
      <c r="E4" s="1288" t="s">
        <v>873</v>
      </c>
      <c r="F4" s="1289"/>
      <c r="G4" s="176" t="s">
        <v>874</v>
      </c>
      <c r="H4" s="1288" t="s">
        <v>875</v>
      </c>
      <c r="I4" s="1275"/>
      <c r="J4" s="1275"/>
      <c r="K4" s="1275"/>
      <c r="L4" s="1275"/>
      <c r="M4" s="1275"/>
      <c r="N4" s="1289"/>
    </row>
    <row r="5" spans="2:14" ht="24">
      <c r="B5" s="177" t="s">
        <v>720</v>
      </c>
      <c r="C5" s="178" t="s">
        <v>876</v>
      </c>
      <c r="D5" s="179" t="s">
        <v>870</v>
      </c>
      <c r="E5" s="180" t="s">
        <v>877</v>
      </c>
      <c r="F5" s="180" t="s">
        <v>878</v>
      </c>
      <c r="G5" s="180" t="s">
        <v>879</v>
      </c>
      <c r="H5" s="181" t="s">
        <v>880</v>
      </c>
      <c r="I5" s="180" t="s">
        <v>881</v>
      </c>
      <c r="J5" s="180" t="s">
        <v>882</v>
      </c>
      <c r="K5" s="180" t="s">
        <v>883</v>
      </c>
      <c r="L5" s="180" t="s">
        <v>884</v>
      </c>
      <c r="M5" s="180" t="s">
        <v>885</v>
      </c>
      <c r="N5" s="181" t="s">
        <v>886</v>
      </c>
    </row>
    <row r="6" spans="2:14" ht="6.75" customHeight="1">
      <c r="B6" s="182"/>
      <c r="C6" s="183"/>
      <c r="D6" s="184"/>
      <c r="E6" s="185"/>
      <c r="F6" s="186"/>
      <c r="G6" s="185"/>
      <c r="H6" s="186"/>
      <c r="I6" s="185"/>
      <c r="J6" s="185"/>
      <c r="K6" s="186"/>
      <c r="L6" s="185"/>
      <c r="M6" s="185"/>
      <c r="N6" s="183"/>
    </row>
    <row r="7" spans="2:14" s="187" customFormat="1" ht="15" customHeight="1">
      <c r="B7" s="182" t="s">
        <v>887</v>
      </c>
      <c r="C7" s="188">
        <v>79821</v>
      </c>
      <c r="D7" s="188">
        <v>6144</v>
      </c>
      <c r="E7" s="188">
        <v>18367</v>
      </c>
      <c r="F7" s="188">
        <v>55310</v>
      </c>
      <c r="G7" s="188">
        <v>11712</v>
      </c>
      <c r="H7" s="188">
        <v>9394</v>
      </c>
      <c r="I7" s="188">
        <v>17532</v>
      </c>
      <c r="J7" s="188">
        <v>20337</v>
      </c>
      <c r="K7" s="188">
        <v>10102</v>
      </c>
      <c r="L7" s="188">
        <v>5401</v>
      </c>
      <c r="M7" s="188">
        <v>2893</v>
      </c>
      <c r="N7" s="188">
        <v>2450</v>
      </c>
    </row>
    <row r="8" spans="2:14" s="189" customFormat="1" ht="15" customHeight="1">
      <c r="B8" s="190" t="s">
        <v>888</v>
      </c>
      <c r="C8" s="191">
        <f>SUM(C15:C64)</f>
        <v>75090</v>
      </c>
      <c r="D8" s="191">
        <f>SUM(D15:D64)</f>
        <v>6078</v>
      </c>
      <c r="E8" s="191">
        <f>SUM(E15:E64)</f>
        <v>19064</v>
      </c>
      <c r="F8" s="191">
        <v>49948</v>
      </c>
      <c r="G8" s="191">
        <f aca="true" t="shared" si="0" ref="G8:N8">SUM(G15:G64)</f>
        <v>11305</v>
      </c>
      <c r="H8" s="191">
        <f t="shared" si="0"/>
        <v>8758</v>
      </c>
      <c r="I8" s="191">
        <f t="shared" si="0"/>
        <v>15942</v>
      </c>
      <c r="J8" s="191">
        <f t="shared" si="0"/>
        <v>18730</v>
      </c>
      <c r="K8" s="191">
        <f t="shared" si="0"/>
        <v>9357</v>
      </c>
      <c r="L8" s="191">
        <f t="shared" si="0"/>
        <v>5123</v>
      </c>
      <c r="M8" s="191">
        <f t="shared" si="0"/>
        <v>2810</v>
      </c>
      <c r="N8" s="191">
        <f t="shared" si="0"/>
        <v>3065</v>
      </c>
    </row>
    <row r="9" spans="2:14" s="192" customFormat="1" ht="8.25" customHeight="1">
      <c r="B9" s="193"/>
      <c r="C9" s="194"/>
      <c r="D9" s="194"/>
      <c r="E9" s="194"/>
      <c r="F9" s="194"/>
      <c r="G9" s="194"/>
      <c r="H9" s="194"/>
      <c r="I9" s="194"/>
      <c r="J9" s="194"/>
      <c r="K9" s="194"/>
      <c r="L9" s="194"/>
      <c r="M9" s="194"/>
      <c r="N9" s="194"/>
    </row>
    <row r="10" spans="2:14" s="189" customFormat="1" ht="15" customHeight="1">
      <c r="B10" s="190" t="s">
        <v>742</v>
      </c>
      <c r="C10" s="191">
        <v>32858</v>
      </c>
      <c r="D10" s="191">
        <v>3223</v>
      </c>
      <c r="E10" s="191">
        <v>7130</v>
      </c>
      <c r="F10" s="191">
        <v>22505</v>
      </c>
      <c r="G10" s="191">
        <v>5661</v>
      </c>
      <c r="H10" s="191">
        <v>4900</v>
      </c>
      <c r="I10" s="191">
        <v>8924</v>
      </c>
      <c r="J10" s="191">
        <v>9113</v>
      </c>
      <c r="K10" s="191">
        <v>2803</v>
      </c>
      <c r="L10" s="191">
        <v>881</v>
      </c>
      <c r="M10" s="191">
        <v>298</v>
      </c>
      <c r="N10" s="191">
        <v>278</v>
      </c>
    </row>
    <row r="11" spans="2:14" s="189" customFormat="1" ht="15" customHeight="1">
      <c r="B11" s="190" t="s">
        <v>743</v>
      </c>
      <c r="C11" s="191">
        <v>8595</v>
      </c>
      <c r="D11" s="191">
        <v>374</v>
      </c>
      <c r="E11" s="191">
        <v>2304</v>
      </c>
      <c r="F11" s="191">
        <v>5917</v>
      </c>
      <c r="G11" s="191">
        <v>837</v>
      </c>
      <c r="H11" s="191">
        <v>678</v>
      </c>
      <c r="I11" s="191">
        <v>1451</v>
      </c>
      <c r="J11" s="191">
        <v>2356</v>
      </c>
      <c r="K11" s="191">
        <v>1543</v>
      </c>
      <c r="L11" s="191">
        <v>761</v>
      </c>
      <c r="M11" s="191">
        <v>445</v>
      </c>
      <c r="N11" s="191">
        <v>524</v>
      </c>
    </row>
    <row r="12" spans="2:14" s="189" customFormat="1" ht="15" customHeight="1">
      <c r="B12" s="190" t="s">
        <v>744</v>
      </c>
      <c r="C12" s="191">
        <v>15342</v>
      </c>
      <c r="D12" s="191">
        <v>1188</v>
      </c>
      <c r="E12" s="191">
        <v>4022</v>
      </c>
      <c r="F12" s="191">
        <v>10132</v>
      </c>
      <c r="G12" s="191">
        <v>2778</v>
      </c>
      <c r="H12" s="191">
        <v>1743</v>
      </c>
      <c r="I12" s="191">
        <v>2958</v>
      </c>
      <c r="J12" s="191">
        <v>3562</v>
      </c>
      <c r="K12" s="191">
        <v>1979</v>
      </c>
      <c r="L12" s="191">
        <v>1077</v>
      </c>
      <c r="M12" s="191">
        <v>573</v>
      </c>
      <c r="N12" s="191">
        <v>672</v>
      </c>
    </row>
    <row r="13" spans="2:14" s="189" customFormat="1" ht="15" customHeight="1">
      <c r="B13" s="190" t="s">
        <v>745</v>
      </c>
      <c r="C13" s="191">
        <v>18295</v>
      </c>
      <c r="D13" s="191">
        <v>1293</v>
      </c>
      <c r="E13" s="191">
        <v>5608</v>
      </c>
      <c r="F13" s="191">
        <v>11394</v>
      </c>
      <c r="G13" s="191">
        <v>2029</v>
      </c>
      <c r="H13" s="191">
        <v>1437</v>
      </c>
      <c r="I13" s="191">
        <v>2609</v>
      </c>
      <c r="J13" s="191">
        <v>3699</v>
      </c>
      <c r="K13" s="191">
        <v>3032</v>
      </c>
      <c r="L13" s="191">
        <v>2404</v>
      </c>
      <c r="M13" s="191">
        <v>1494</v>
      </c>
      <c r="N13" s="191">
        <v>1591</v>
      </c>
    </row>
    <row r="14" spans="2:14" ht="8.25" customHeight="1">
      <c r="B14" s="182"/>
      <c r="C14" s="195"/>
      <c r="D14" s="195"/>
      <c r="E14" s="195"/>
      <c r="F14" s="195"/>
      <c r="G14" s="195"/>
      <c r="H14" s="195"/>
      <c r="I14" s="195"/>
      <c r="J14" s="195"/>
      <c r="K14" s="195"/>
      <c r="L14" s="195"/>
      <c r="M14" s="195"/>
      <c r="N14" s="195"/>
    </row>
    <row r="15" spans="2:14" ht="12">
      <c r="B15" s="182" t="s">
        <v>746</v>
      </c>
      <c r="C15" s="195">
        <v>6346</v>
      </c>
      <c r="D15" s="188">
        <v>691</v>
      </c>
      <c r="E15" s="195">
        <v>1080</v>
      </c>
      <c r="F15" s="195">
        <v>4575</v>
      </c>
      <c r="G15" s="195">
        <v>1353</v>
      </c>
      <c r="H15" s="195">
        <v>1113</v>
      </c>
      <c r="I15" s="195">
        <v>1844</v>
      </c>
      <c r="J15" s="195">
        <v>1533</v>
      </c>
      <c r="K15" s="195">
        <v>334</v>
      </c>
      <c r="L15" s="195">
        <v>91</v>
      </c>
      <c r="M15" s="195">
        <v>42</v>
      </c>
      <c r="N15" s="195">
        <v>36</v>
      </c>
    </row>
    <row r="16" spans="2:14" ht="12">
      <c r="B16" s="182" t="s">
        <v>747</v>
      </c>
      <c r="C16" s="195">
        <v>2715</v>
      </c>
      <c r="D16" s="188">
        <v>209</v>
      </c>
      <c r="E16" s="195">
        <v>634</v>
      </c>
      <c r="F16" s="195">
        <v>1872</v>
      </c>
      <c r="G16" s="195">
        <v>620</v>
      </c>
      <c r="H16" s="195">
        <v>287</v>
      </c>
      <c r="I16" s="195">
        <v>469</v>
      </c>
      <c r="J16" s="195">
        <v>552</v>
      </c>
      <c r="K16" s="195">
        <v>318</v>
      </c>
      <c r="L16" s="195">
        <v>194</v>
      </c>
      <c r="M16" s="195">
        <v>113</v>
      </c>
      <c r="N16" s="195">
        <v>162</v>
      </c>
    </row>
    <row r="17" spans="2:14" ht="12">
      <c r="B17" s="182" t="s">
        <v>748</v>
      </c>
      <c r="C17" s="195">
        <v>2626</v>
      </c>
      <c r="D17" s="188">
        <v>240</v>
      </c>
      <c r="E17" s="195">
        <v>899</v>
      </c>
      <c r="F17" s="195">
        <v>1487</v>
      </c>
      <c r="G17" s="195">
        <v>207</v>
      </c>
      <c r="H17" s="195">
        <v>170</v>
      </c>
      <c r="I17" s="195">
        <v>323</v>
      </c>
      <c r="J17" s="195">
        <v>479</v>
      </c>
      <c r="K17" s="195">
        <v>436</v>
      </c>
      <c r="L17" s="195">
        <v>382</v>
      </c>
      <c r="M17" s="195">
        <v>324</v>
      </c>
      <c r="N17" s="195">
        <v>305</v>
      </c>
    </row>
    <row r="18" spans="2:14" ht="12">
      <c r="B18" s="182" t="s">
        <v>749</v>
      </c>
      <c r="C18" s="195">
        <v>3538</v>
      </c>
      <c r="D18" s="188">
        <v>442</v>
      </c>
      <c r="E18" s="195">
        <v>1210</v>
      </c>
      <c r="F18" s="195">
        <v>1886</v>
      </c>
      <c r="G18" s="195">
        <v>358</v>
      </c>
      <c r="H18" s="195">
        <v>230</v>
      </c>
      <c r="I18" s="195">
        <v>464</v>
      </c>
      <c r="J18" s="195">
        <v>656</v>
      </c>
      <c r="K18" s="195">
        <v>633</v>
      </c>
      <c r="L18" s="195">
        <v>598</v>
      </c>
      <c r="M18" s="195">
        <v>324</v>
      </c>
      <c r="N18" s="195">
        <v>275</v>
      </c>
    </row>
    <row r="19" spans="2:14" ht="8.25" customHeight="1">
      <c r="B19" s="182"/>
      <c r="C19" s="195"/>
      <c r="D19" s="195"/>
      <c r="E19" s="195"/>
      <c r="F19" s="195"/>
      <c r="G19" s="195"/>
      <c r="H19" s="195"/>
      <c r="I19" s="195"/>
      <c r="J19" s="195"/>
      <c r="K19" s="195"/>
      <c r="L19" s="195"/>
      <c r="M19" s="195"/>
      <c r="N19" s="195"/>
    </row>
    <row r="20" spans="2:14" ht="12">
      <c r="B20" s="182" t="s">
        <v>750</v>
      </c>
      <c r="C20" s="195">
        <v>2153</v>
      </c>
      <c r="D20" s="188">
        <v>128</v>
      </c>
      <c r="E20" s="195">
        <v>854</v>
      </c>
      <c r="F20" s="195">
        <v>1171</v>
      </c>
      <c r="G20" s="195">
        <v>185</v>
      </c>
      <c r="H20" s="195">
        <v>136</v>
      </c>
      <c r="I20" s="195">
        <v>270</v>
      </c>
      <c r="J20" s="195">
        <v>504</v>
      </c>
      <c r="K20" s="195">
        <v>428</v>
      </c>
      <c r="L20" s="195">
        <v>238</v>
      </c>
      <c r="M20" s="195">
        <v>166</v>
      </c>
      <c r="N20" s="195">
        <v>226</v>
      </c>
    </row>
    <row r="21" spans="2:14" ht="12">
      <c r="B21" s="182" t="s">
        <v>751</v>
      </c>
      <c r="C21" s="195">
        <v>2850</v>
      </c>
      <c r="D21" s="188">
        <v>258</v>
      </c>
      <c r="E21" s="195">
        <v>621</v>
      </c>
      <c r="F21" s="195">
        <v>1971</v>
      </c>
      <c r="G21" s="195">
        <v>523</v>
      </c>
      <c r="H21" s="195">
        <v>473</v>
      </c>
      <c r="I21" s="195">
        <v>772</v>
      </c>
      <c r="J21" s="195">
        <v>792</v>
      </c>
      <c r="K21" s="195">
        <v>184</v>
      </c>
      <c r="L21" s="195">
        <v>67</v>
      </c>
      <c r="M21" s="195">
        <v>23</v>
      </c>
      <c r="N21" s="195">
        <v>16</v>
      </c>
    </row>
    <row r="22" spans="2:14" ht="12">
      <c r="B22" s="182" t="s">
        <v>752</v>
      </c>
      <c r="C22" s="195">
        <v>2438</v>
      </c>
      <c r="D22" s="188">
        <v>270</v>
      </c>
      <c r="E22" s="195">
        <v>542</v>
      </c>
      <c r="F22" s="195">
        <v>1626</v>
      </c>
      <c r="G22" s="195">
        <v>383</v>
      </c>
      <c r="H22" s="195">
        <v>408</v>
      </c>
      <c r="I22" s="195">
        <v>765</v>
      </c>
      <c r="J22" s="195">
        <v>641</v>
      </c>
      <c r="K22" s="195">
        <v>166</v>
      </c>
      <c r="L22" s="195">
        <v>48</v>
      </c>
      <c r="M22" s="195">
        <v>10</v>
      </c>
      <c r="N22" s="195">
        <v>17</v>
      </c>
    </row>
    <row r="23" spans="2:14" ht="12">
      <c r="B23" s="182" t="s">
        <v>753</v>
      </c>
      <c r="C23" s="195">
        <v>3705</v>
      </c>
      <c r="D23" s="188">
        <v>325</v>
      </c>
      <c r="E23" s="195">
        <v>700</v>
      </c>
      <c r="F23" s="195">
        <v>2680</v>
      </c>
      <c r="G23" s="195">
        <v>555</v>
      </c>
      <c r="H23" s="195">
        <v>495</v>
      </c>
      <c r="I23" s="195">
        <v>1035</v>
      </c>
      <c r="J23" s="195">
        <v>1103</v>
      </c>
      <c r="K23" s="195">
        <v>340</v>
      </c>
      <c r="L23" s="195">
        <v>106</v>
      </c>
      <c r="M23" s="195">
        <v>37</v>
      </c>
      <c r="N23" s="195">
        <v>34</v>
      </c>
    </row>
    <row r="24" spans="2:14" ht="8.25" customHeight="1">
      <c r="B24" s="182"/>
      <c r="C24" s="195"/>
      <c r="D24" s="195"/>
      <c r="E24" s="195"/>
      <c r="F24" s="195"/>
      <c r="G24" s="195"/>
      <c r="H24" s="195"/>
      <c r="I24" s="195"/>
      <c r="J24" s="195"/>
      <c r="K24" s="195"/>
      <c r="L24" s="195"/>
      <c r="M24" s="195"/>
      <c r="N24" s="195"/>
    </row>
    <row r="25" spans="2:14" ht="12">
      <c r="B25" s="182" t="s">
        <v>754</v>
      </c>
      <c r="C25" s="195">
        <v>2118</v>
      </c>
      <c r="D25" s="188">
        <v>132</v>
      </c>
      <c r="E25" s="195">
        <v>436</v>
      </c>
      <c r="F25" s="195">
        <v>1550</v>
      </c>
      <c r="G25" s="195">
        <v>359</v>
      </c>
      <c r="H25" s="195">
        <v>246</v>
      </c>
      <c r="I25" s="195">
        <v>417</v>
      </c>
      <c r="J25" s="195">
        <v>563</v>
      </c>
      <c r="K25" s="195">
        <v>270</v>
      </c>
      <c r="L25" s="195">
        <v>117</v>
      </c>
      <c r="M25" s="195">
        <v>72</v>
      </c>
      <c r="N25" s="195">
        <v>74</v>
      </c>
    </row>
    <row r="26" spans="2:14" ht="12">
      <c r="B26" s="182" t="s">
        <v>755</v>
      </c>
      <c r="C26" s="195">
        <v>3304</v>
      </c>
      <c r="D26" s="188">
        <v>392</v>
      </c>
      <c r="E26" s="195">
        <v>820</v>
      </c>
      <c r="F26" s="195">
        <v>2092</v>
      </c>
      <c r="G26" s="195">
        <v>542</v>
      </c>
      <c r="H26" s="195">
        <v>457</v>
      </c>
      <c r="I26" s="195">
        <v>824</v>
      </c>
      <c r="J26" s="195">
        <v>1045</v>
      </c>
      <c r="K26" s="195">
        <v>314</v>
      </c>
      <c r="L26" s="195">
        <v>78</v>
      </c>
      <c r="M26" s="195">
        <v>28</v>
      </c>
      <c r="N26" s="195">
        <v>16</v>
      </c>
    </row>
    <row r="27" spans="2:14" ht="12">
      <c r="B27" s="182" t="s">
        <v>756</v>
      </c>
      <c r="C27" s="195">
        <v>3275</v>
      </c>
      <c r="D27" s="188">
        <v>436</v>
      </c>
      <c r="E27" s="195">
        <v>736</v>
      </c>
      <c r="F27" s="195">
        <v>2103</v>
      </c>
      <c r="G27" s="195">
        <v>473</v>
      </c>
      <c r="H27" s="195">
        <v>478</v>
      </c>
      <c r="I27" s="195">
        <v>917</v>
      </c>
      <c r="J27" s="195">
        <v>1054</v>
      </c>
      <c r="K27" s="195">
        <v>276</v>
      </c>
      <c r="L27" s="195">
        <v>55</v>
      </c>
      <c r="M27" s="195">
        <v>12</v>
      </c>
      <c r="N27" s="195">
        <v>10</v>
      </c>
    </row>
    <row r="28" spans="2:14" ht="12">
      <c r="B28" s="182" t="s">
        <v>757</v>
      </c>
      <c r="C28" s="195">
        <v>2973</v>
      </c>
      <c r="D28" s="188">
        <v>150</v>
      </c>
      <c r="E28" s="195">
        <v>1095</v>
      </c>
      <c r="F28" s="195">
        <v>1728</v>
      </c>
      <c r="G28" s="195">
        <v>243</v>
      </c>
      <c r="H28" s="195">
        <v>200</v>
      </c>
      <c r="I28" s="195">
        <v>555</v>
      </c>
      <c r="J28" s="195">
        <v>1062</v>
      </c>
      <c r="K28" s="195">
        <v>565</v>
      </c>
      <c r="L28" s="195">
        <v>223</v>
      </c>
      <c r="M28" s="195">
        <v>76</v>
      </c>
      <c r="N28" s="195">
        <v>49</v>
      </c>
    </row>
    <row r="29" spans="2:14" ht="12">
      <c r="B29" s="182" t="s">
        <v>758</v>
      </c>
      <c r="C29" s="195">
        <v>2116</v>
      </c>
      <c r="D29" s="188">
        <v>245</v>
      </c>
      <c r="E29" s="195">
        <v>710</v>
      </c>
      <c r="F29" s="195">
        <v>1161</v>
      </c>
      <c r="G29" s="195">
        <v>376</v>
      </c>
      <c r="H29" s="195">
        <v>273</v>
      </c>
      <c r="I29" s="195">
        <v>424</v>
      </c>
      <c r="J29" s="195">
        <v>555</v>
      </c>
      <c r="K29" s="195">
        <v>255</v>
      </c>
      <c r="L29" s="195">
        <v>147</v>
      </c>
      <c r="M29" s="195">
        <v>47</v>
      </c>
      <c r="N29" s="195">
        <v>39</v>
      </c>
    </row>
    <row r="30" spans="2:14" ht="7.5" customHeight="1">
      <c r="B30" s="182"/>
      <c r="C30" s="195"/>
      <c r="D30" s="195"/>
      <c r="E30" s="195"/>
      <c r="F30" s="195"/>
      <c r="G30" s="195"/>
      <c r="H30" s="195"/>
      <c r="I30" s="195"/>
      <c r="J30" s="195"/>
      <c r="K30" s="195"/>
      <c r="L30" s="195"/>
      <c r="M30" s="195"/>
      <c r="N30" s="195"/>
    </row>
    <row r="31" spans="2:14" ht="12">
      <c r="B31" s="182" t="s">
        <v>759</v>
      </c>
      <c r="C31" s="195">
        <v>915</v>
      </c>
      <c r="D31" s="188">
        <v>87</v>
      </c>
      <c r="E31" s="195">
        <v>114</v>
      </c>
      <c r="F31" s="195">
        <v>714</v>
      </c>
      <c r="G31" s="195">
        <v>203</v>
      </c>
      <c r="H31" s="195">
        <v>191</v>
      </c>
      <c r="I31" s="195">
        <v>312</v>
      </c>
      <c r="J31" s="195">
        <v>155</v>
      </c>
      <c r="K31" s="195">
        <v>30</v>
      </c>
      <c r="L31" s="195">
        <v>9</v>
      </c>
      <c r="M31" s="195">
        <v>3</v>
      </c>
      <c r="N31" s="195">
        <v>12</v>
      </c>
    </row>
    <row r="32" spans="2:14" ht="12">
      <c r="B32" s="182" t="s">
        <v>760</v>
      </c>
      <c r="C32" s="195">
        <v>929</v>
      </c>
      <c r="D32" s="188">
        <v>81</v>
      </c>
      <c r="E32" s="195">
        <v>187</v>
      </c>
      <c r="F32" s="195">
        <v>661</v>
      </c>
      <c r="G32" s="195">
        <v>182</v>
      </c>
      <c r="H32" s="195">
        <v>151</v>
      </c>
      <c r="I32" s="195">
        <v>274</v>
      </c>
      <c r="J32" s="195">
        <v>220</v>
      </c>
      <c r="K32" s="195">
        <v>50</v>
      </c>
      <c r="L32" s="195">
        <v>22</v>
      </c>
      <c r="M32" s="195">
        <v>11</v>
      </c>
      <c r="N32" s="195">
        <v>19</v>
      </c>
    </row>
    <row r="33" spans="2:14" ht="12">
      <c r="B33" s="182" t="s">
        <v>761</v>
      </c>
      <c r="C33" s="195">
        <v>1790</v>
      </c>
      <c r="D33" s="188">
        <v>127</v>
      </c>
      <c r="E33" s="195">
        <v>288</v>
      </c>
      <c r="F33" s="195">
        <v>1375</v>
      </c>
      <c r="G33" s="195">
        <v>313</v>
      </c>
      <c r="H33" s="195">
        <v>279</v>
      </c>
      <c r="I33" s="195">
        <v>497</v>
      </c>
      <c r="J33" s="195">
        <v>501</v>
      </c>
      <c r="K33" s="195">
        <v>116</v>
      </c>
      <c r="L33" s="195">
        <v>43</v>
      </c>
      <c r="M33" s="195">
        <v>13</v>
      </c>
      <c r="N33" s="195">
        <v>28</v>
      </c>
    </row>
    <row r="34" spans="2:14" ht="12">
      <c r="B34" s="182" t="s">
        <v>762</v>
      </c>
      <c r="C34" s="195">
        <v>909</v>
      </c>
      <c r="D34" s="188">
        <v>59</v>
      </c>
      <c r="E34" s="195">
        <v>39</v>
      </c>
      <c r="F34" s="195">
        <v>811</v>
      </c>
      <c r="G34" s="195">
        <v>301</v>
      </c>
      <c r="H34" s="195">
        <v>200</v>
      </c>
      <c r="I34" s="195">
        <v>277</v>
      </c>
      <c r="J34" s="195">
        <v>104</v>
      </c>
      <c r="K34" s="195">
        <v>18</v>
      </c>
      <c r="L34" s="195">
        <v>7</v>
      </c>
      <c r="M34" s="195">
        <v>1</v>
      </c>
      <c r="N34" s="195">
        <v>1</v>
      </c>
    </row>
    <row r="35" spans="2:14" ht="12">
      <c r="B35" s="182" t="s">
        <v>763</v>
      </c>
      <c r="C35" s="195">
        <v>1362</v>
      </c>
      <c r="D35" s="188">
        <v>197</v>
      </c>
      <c r="E35" s="195">
        <v>361</v>
      </c>
      <c r="F35" s="195">
        <v>804</v>
      </c>
      <c r="G35" s="195">
        <v>263</v>
      </c>
      <c r="H35" s="195">
        <v>195</v>
      </c>
      <c r="I35" s="195">
        <v>388</v>
      </c>
      <c r="J35" s="195">
        <v>319</v>
      </c>
      <c r="K35" s="195">
        <v>151</v>
      </c>
      <c r="L35" s="195">
        <v>33</v>
      </c>
      <c r="M35" s="195">
        <v>8</v>
      </c>
      <c r="N35" s="195">
        <v>5</v>
      </c>
    </row>
    <row r="36" spans="2:14" ht="12">
      <c r="B36" s="182" t="s">
        <v>764</v>
      </c>
      <c r="C36" s="195">
        <v>909</v>
      </c>
      <c r="D36" s="188">
        <v>79</v>
      </c>
      <c r="E36" s="195">
        <v>228</v>
      </c>
      <c r="F36" s="195">
        <v>602</v>
      </c>
      <c r="G36" s="195">
        <v>169</v>
      </c>
      <c r="H36" s="195">
        <v>152</v>
      </c>
      <c r="I36" s="195">
        <v>249</v>
      </c>
      <c r="J36" s="195">
        <v>218</v>
      </c>
      <c r="K36" s="195">
        <v>89</v>
      </c>
      <c r="L36" s="195">
        <v>21</v>
      </c>
      <c r="M36" s="195">
        <v>7</v>
      </c>
      <c r="N36" s="195">
        <v>4</v>
      </c>
    </row>
    <row r="37" spans="2:14" ht="12">
      <c r="B37" s="182" t="s">
        <v>765</v>
      </c>
      <c r="C37" s="195">
        <v>1153</v>
      </c>
      <c r="D37" s="188">
        <v>71</v>
      </c>
      <c r="E37" s="195">
        <v>319</v>
      </c>
      <c r="F37" s="195">
        <v>763</v>
      </c>
      <c r="G37" s="195">
        <v>158</v>
      </c>
      <c r="H37" s="195">
        <v>108</v>
      </c>
      <c r="I37" s="195">
        <v>215</v>
      </c>
      <c r="J37" s="195">
        <v>366</v>
      </c>
      <c r="K37" s="195">
        <v>170</v>
      </c>
      <c r="L37" s="195">
        <v>78</v>
      </c>
      <c r="M37" s="195">
        <v>27</v>
      </c>
      <c r="N37" s="195">
        <v>31</v>
      </c>
    </row>
    <row r="38" spans="2:14" ht="8.25" customHeight="1">
      <c r="B38" s="182"/>
      <c r="C38" s="195"/>
      <c r="D38" s="195"/>
      <c r="E38" s="195"/>
      <c r="F38" s="195"/>
      <c r="G38" s="195"/>
      <c r="H38" s="195"/>
      <c r="I38" s="195"/>
      <c r="J38" s="195"/>
      <c r="K38" s="195"/>
      <c r="L38" s="195"/>
      <c r="M38" s="195"/>
      <c r="N38" s="195"/>
    </row>
    <row r="39" spans="2:14" ht="12">
      <c r="B39" s="182" t="s">
        <v>766</v>
      </c>
      <c r="C39" s="195">
        <v>887</v>
      </c>
      <c r="D39" s="188">
        <v>28</v>
      </c>
      <c r="E39" s="195">
        <v>199</v>
      </c>
      <c r="F39" s="195">
        <v>660</v>
      </c>
      <c r="G39" s="195">
        <v>78</v>
      </c>
      <c r="H39" s="195">
        <v>56</v>
      </c>
      <c r="I39" s="195">
        <v>161</v>
      </c>
      <c r="J39" s="195">
        <v>272</v>
      </c>
      <c r="K39" s="195">
        <v>145</v>
      </c>
      <c r="L39" s="195">
        <v>86</v>
      </c>
      <c r="M39" s="195">
        <v>48</v>
      </c>
      <c r="N39" s="195">
        <v>41</v>
      </c>
    </row>
    <row r="40" spans="2:14" ht="12">
      <c r="B40" s="182" t="s">
        <v>767</v>
      </c>
      <c r="C40" s="195">
        <v>1289</v>
      </c>
      <c r="D40" s="188">
        <v>46</v>
      </c>
      <c r="E40" s="195">
        <v>236</v>
      </c>
      <c r="F40" s="195">
        <v>1007</v>
      </c>
      <c r="G40" s="195">
        <v>113</v>
      </c>
      <c r="H40" s="195">
        <v>92</v>
      </c>
      <c r="I40" s="195">
        <v>235</v>
      </c>
      <c r="J40" s="195">
        <v>417</v>
      </c>
      <c r="K40" s="195">
        <v>260</v>
      </c>
      <c r="L40" s="195">
        <v>108</v>
      </c>
      <c r="M40" s="195">
        <v>39</v>
      </c>
      <c r="N40" s="195">
        <v>25</v>
      </c>
    </row>
    <row r="41" spans="2:14" ht="12">
      <c r="B41" s="182" t="s">
        <v>768</v>
      </c>
      <c r="C41" s="195">
        <v>862</v>
      </c>
      <c r="D41" s="188">
        <v>33</v>
      </c>
      <c r="E41" s="195">
        <v>195</v>
      </c>
      <c r="F41" s="195">
        <v>634</v>
      </c>
      <c r="G41" s="195">
        <v>91</v>
      </c>
      <c r="H41" s="195">
        <v>86</v>
      </c>
      <c r="I41" s="195">
        <v>154</v>
      </c>
      <c r="J41" s="195">
        <v>214</v>
      </c>
      <c r="K41" s="195">
        <v>184</v>
      </c>
      <c r="L41" s="195">
        <v>68</v>
      </c>
      <c r="M41" s="195">
        <v>35</v>
      </c>
      <c r="N41" s="195">
        <v>30</v>
      </c>
    </row>
    <row r="42" spans="2:14" ht="12">
      <c r="B42" s="182" t="s">
        <v>769</v>
      </c>
      <c r="C42" s="195">
        <v>1097</v>
      </c>
      <c r="D42" s="188">
        <v>40</v>
      </c>
      <c r="E42" s="195">
        <v>212</v>
      </c>
      <c r="F42" s="195">
        <v>845</v>
      </c>
      <c r="G42" s="195">
        <v>148</v>
      </c>
      <c r="H42" s="195">
        <v>121</v>
      </c>
      <c r="I42" s="195">
        <v>205</v>
      </c>
      <c r="J42" s="195">
        <v>273</v>
      </c>
      <c r="K42" s="195">
        <v>133</v>
      </c>
      <c r="L42" s="195">
        <v>83</v>
      </c>
      <c r="M42" s="195">
        <v>53</v>
      </c>
      <c r="N42" s="195">
        <v>81</v>
      </c>
    </row>
    <row r="43" spans="2:14" ht="12">
      <c r="B43" s="182" t="s">
        <v>770</v>
      </c>
      <c r="C43" s="195">
        <v>639</v>
      </c>
      <c r="D43" s="188">
        <v>22</v>
      </c>
      <c r="E43" s="195">
        <v>128</v>
      </c>
      <c r="F43" s="195">
        <v>489</v>
      </c>
      <c r="G43" s="195">
        <v>68</v>
      </c>
      <c r="H43" s="195">
        <v>51</v>
      </c>
      <c r="I43" s="195">
        <v>139</v>
      </c>
      <c r="J43" s="195">
        <v>212</v>
      </c>
      <c r="K43" s="195">
        <v>99</v>
      </c>
      <c r="L43" s="195">
        <v>35</v>
      </c>
      <c r="M43" s="195">
        <v>7</v>
      </c>
      <c r="N43" s="195">
        <v>28</v>
      </c>
    </row>
    <row r="44" spans="2:14" ht="12">
      <c r="B44" s="182" t="s">
        <v>771</v>
      </c>
      <c r="C44" s="195">
        <v>818</v>
      </c>
      <c r="D44" s="188">
        <v>55</v>
      </c>
      <c r="E44" s="195">
        <v>292</v>
      </c>
      <c r="F44" s="195">
        <v>471</v>
      </c>
      <c r="G44" s="195">
        <v>64</v>
      </c>
      <c r="H44" s="195">
        <v>66</v>
      </c>
      <c r="I44" s="195">
        <v>103</v>
      </c>
      <c r="J44" s="195">
        <v>214</v>
      </c>
      <c r="K44" s="195">
        <v>162</v>
      </c>
      <c r="L44" s="195">
        <v>76</v>
      </c>
      <c r="M44" s="195">
        <v>62</v>
      </c>
      <c r="N44" s="195">
        <v>71</v>
      </c>
    </row>
    <row r="45" spans="2:14" ht="12">
      <c r="B45" s="182" t="s">
        <v>772</v>
      </c>
      <c r="C45" s="195">
        <v>850</v>
      </c>
      <c r="D45" s="188">
        <v>22</v>
      </c>
      <c r="E45" s="195">
        <v>188</v>
      </c>
      <c r="F45" s="195">
        <v>640</v>
      </c>
      <c r="G45" s="195">
        <v>90</v>
      </c>
      <c r="H45" s="195">
        <v>70</v>
      </c>
      <c r="I45" s="195">
        <v>184</v>
      </c>
      <c r="J45" s="195">
        <v>250</v>
      </c>
      <c r="K45" s="195">
        <v>132</v>
      </c>
      <c r="L45" s="195">
        <v>67</v>
      </c>
      <c r="M45" s="195">
        <v>35</v>
      </c>
      <c r="N45" s="195">
        <v>22</v>
      </c>
    </row>
    <row r="46" spans="2:14" ht="8.25" customHeight="1">
      <c r="B46" s="182"/>
      <c r="C46" s="195"/>
      <c r="D46" s="195"/>
      <c r="E46" s="195"/>
      <c r="F46" s="195"/>
      <c r="G46" s="195"/>
      <c r="H46" s="195"/>
      <c r="I46" s="195"/>
      <c r="J46" s="195"/>
      <c r="K46" s="195"/>
      <c r="L46" s="195"/>
      <c r="M46" s="195"/>
      <c r="N46" s="195"/>
    </row>
    <row r="47" spans="2:14" ht="12">
      <c r="B47" s="182" t="s">
        <v>773</v>
      </c>
      <c r="C47" s="195">
        <v>2316</v>
      </c>
      <c r="D47" s="188">
        <v>193</v>
      </c>
      <c r="E47" s="195">
        <v>819</v>
      </c>
      <c r="F47" s="195">
        <v>1304</v>
      </c>
      <c r="G47" s="195">
        <v>317</v>
      </c>
      <c r="H47" s="195">
        <v>244</v>
      </c>
      <c r="I47" s="195">
        <v>477</v>
      </c>
      <c r="J47" s="195">
        <v>586</v>
      </c>
      <c r="K47" s="195">
        <v>322</v>
      </c>
      <c r="L47" s="195">
        <v>185</v>
      </c>
      <c r="M47" s="195">
        <v>95</v>
      </c>
      <c r="N47" s="195">
        <v>90</v>
      </c>
    </row>
    <row r="48" spans="2:14" ht="12">
      <c r="B48" s="182" t="s">
        <v>889</v>
      </c>
      <c r="C48" s="195">
        <v>2096</v>
      </c>
      <c r="D48" s="188">
        <v>120</v>
      </c>
      <c r="E48" s="195">
        <v>800</v>
      </c>
      <c r="F48" s="195">
        <v>1176</v>
      </c>
      <c r="G48" s="195">
        <v>234</v>
      </c>
      <c r="H48" s="195">
        <v>140</v>
      </c>
      <c r="I48" s="195">
        <v>304</v>
      </c>
      <c r="J48" s="195">
        <v>454</v>
      </c>
      <c r="K48" s="195">
        <v>372</v>
      </c>
      <c r="L48" s="195">
        <v>241</v>
      </c>
      <c r="M48" s="195">
        <v>159</v>
      </c>
      <c r="N48" s="195">
        <v>192</v>
      </c>
    </row>
    <row r="49" spans="2:14" ht="12">
      <c r="B49" s="182" t="s">
        <v>775</v>
      </c>
      <c r="C49" s="195">
        <v>768</v>
      </c>
      <c r="D49" s="188">
        <v>61</v>
      </c>
      <c r="E49" s="195">
        <v>78</v>
      </c>
      <c r="F49" s="195">
        <v>629</v>
      </c>
      <c r="G49" s="195">
        <v>154</v>
      </c>
      <c r="H49" s="195">
        <v>69</v>
      </c>
      <c r="I49" s="195">
        <v>188</v>
      </c>
      <c r="J49" s="195">
        <v>214</v>
      </c>
      <c r="K49" s="195">
        <v>75</v>
      </c>
      <c r="L49" s="195">
        <v>28</v>
      </c>
      <c r="M49" s="195">
        <v>11</v>
      </c>
      <c r="N49" s="195">
        <v>29</v>
      </c>
    </row>
    <row r="50" spans="2:14" ht="12">
      <c r="B50" s="182" t="s">
        <v>776</v>
      </c>
      <c r="C50" s="195">
        <v>1986</v>
      </c>
      <c r="D50" s="188">
        <v>149</v>
      </c>
      <c r="E50" s="195">
        <v>289</v>
      </c>
      <c r="F50" s="195">
        <v>1548</v>
      </c>
      <c r="G50" s="195">
        <v>561</v>
      </c>
      <c r="H50" s="195">
        <v>364</v>
      </c>
      <c r="I50" s="195">
        <v>454</v>
      </c>
      <c r="J50" s="195">
        <v>327</v>
      </c>
      <c r="K50" s="195">
        <v>152</v>
      </c>
      <c r="L50" s="195">
        <v>55</v>
      </c>
      <c r="M50" s="195">
        <v>34</v>
      </c>
      <c r="N50" s="195">
        <v>39</v>
      </c>
    </row>
    <row r="51" spans="2:14" ht="12">
      <c r="B51" s="182" t="s">
        <v>777</v>
      </c>
      <c r="C51" s="195">
        <v>1227</v>
      </c>
      <c r="D51" s="188">
        <v>79</v>
      </c>
      <c r="E51" s="195">
        <v>256</v>
      </c>
      <c r="F51" s="195">
        <v>892</v>
      </c>
      <c r="G51" s="195">
        <v>157</v>
      </c>
      <c r="H51" s="195">
        <v>120</v>
      </c>
      <c r="I51" s="195">
        <v>225</v>
      </c>
      <c r="J51" s="195">
        <v>311</v>
      </c>
      <c r="K51" s="195">
        <v>215</v>
      </c>
      <c r="L51" s="195">
        <v>110</v>
      </c>
      <c r="M51" s="195">
        <v>42</v>
      </c>
      <c r="N51" s="195">
        <v>47</v>
      </c>
    </row>
    <row r="52" spans="2:14" ht="8.25" customHeight="1">
      <c r="B52" s="182"/>
      <c r="C52" s="195"/>
      <c r="D52" s="195"/>
      <c r="E52" s="195"/>
      <c r="F52" s="195"/>
      <c r="G52" s="195"/>
      <c r="H52" s="195"/>
      <c r="I52" s="195"/>
      <c r="J52" s="195"/>
      <c r="K52" s="195"/>
      <c r="L52" s="195"/>
      <c r="M52" s="195"/>
      <c r="N52" s="195"/>
    </row>
    <row r="53" spans="2:14" ht="12">
      <c r="B53" s="182" t="s">
        <v>795</v>
      </c>
      <c r="C53" s="195">
        <v>733</v>
      </c>
      <c r="D53" s="188">
        <v>27</v>
      </c>
      <c r="E53" s="195">
        <v>197</v>
      </c>
      <c r="F53" s="195">
        <v>509</v>
      </c>
      <c r="G53" s="195">
        <v>84</v>
      </c>
      <c r="H53" s="195">
        <v>75</v>
      </c>
      <c r="I53" s="195">
        <v>132</v>
      </c>
      <c r="J53" s="195">
        <v>144</v>
      </c>
      <c r="K53" s="196">
        <v>85</v>
      </c>
      <c r="L53" s="195">
        <v>69</v>
      </c>
      <c r="M53" s="195">
        <v>53</v>
      </c>
      <c r="N53" s="195">
        <v>91</v>
      </c>
    </row>
    <row r="54" spans="2:14" ht="12">
      <c r="B54" s="182" t="s">
        <v>778</v>
      </c>
      <c r="C54" s="195">
        <v>1445</v>
      </c>
      <c r="D54" s="188">
        <v>79</v>
      </c>
      <c r="E54" s="195">
        <v>578</v>
      </c>
      <c r="F54" s="195">
        <v>788</v>
      </c>
      <c r="G54" s="195">
        <v>60</v>
      </c>
      <c r="H54" s="195">
        <v>91</v>
      </c>
      <c r="I54" s="195">
        <v>166</v>
      </c>
      <c r="J54" s="195">
        <v>268</v>
      </c>
      <c r="K54" s="195">
        <v>290</v>
      </c>
      <c r="L54" s="195">
        <v>276</v>
      </c>
      <c r="M54" s="195">
        <v>134</v>
      </c>
      <c r="N54" s="195">
        <v>160</v>
      </c>
    </row>
    <row r="55" spans="2:14" ht="12">
      <c r="B55" s="182" t="s">
        <v>779</v>
      </c>
      <c r="C55" s="195">
        <v>1205</v>
      </c>
      <c r="D55" s="188">
        <v>68</v>
      </c>
      <c r="E55" s="195">
        <v>532</v>
      </c>
      <c r="F55" s="195">
        <v>608</v>
      </c>
      <c r="G55" s="195">
        <v>72</v>
      </c>
      <c r="H55" s="195">
        <v>66</v>
      </c>
      <c r="I55" s="195">
        <v>98</v>
      </c>
      <c r="J55" s="195">
        <v>208</v>
      </c>
      <c r="K55" s="195">
        <v>213</v>
      </c>
      <c r="L55" s="195">
        <v>197</v>
      </c>
      <c r="M55" s="195">
        <v>144</v>
      </c>
      <c r="N55" s="195">
        <v>207</v>
      </c>
    </row>
    <row r="56" spans="2:14" ht="12">
      <c r="B56" s="182" t="s">
        <v>780</v>
      </c>
      <c r="C56" s="195">
        <v>1167</v>
      </c>
      <c r="D56" s="188">
        <v>51</v>
      </c>
      <c r="E56" s="195">
        <v>479</v>
      </c>
      <c r="F56" s="195">
        <v>637</v>
      </c>
      <c r="G56" s="195">
        <v>75</v>
      </c>
      <c r="H56" s="195">
        <v>66</v>
      </c>
      <c r="I56" s="195">
        <v>132</v>
      </c>
      <c r="J56" s="195">
        <v>202</v>
      </c>
      <c r="K56" s="195">
        <v>233</v>
      </c>
      <c r="L56" s="195">
        <v>188</v>
      </c>
      <c r="M56" s="195">
        <v>105</v>
      </c>
      <c r="N56" s="195">
        <v>166</v>
      </c>
    </row>
    <row r="57" spans="2:14" ht="12">
      <c r="B57" s="182" t="s">
        <v>781</v>
      </c>
      <c r="C57" s="195">
        <v>994</v>
      </c>
      <c r="D57" s="188">
        <v>36</v>
      </c>
      <c r="E57" s="195">
        <v>326</v>
      </c>
      <c r="F57" s="195">
        <v>632</v>
      </c>
      <c r="G57" s="195">
        <v>127</v>
      </c>
      <c r="H57" s="195">
        <v>82</v>
      </c>
      <c r="I57" s="195">
        <v>126</v>
      </c>
      <c r="J57" s="195">
        <v>222</v>
      </c>
      <c r="K57" s="195">
        <v>191</v>
      </c>
      <c r="L57" s="195">
        <v>116</v>
      </c>
      <c r="M57" s="195">
        <v>68</v>
      </c>
      <c r="N57" s="195">
        <v>62</v>
      </c>
    </row>
    <row r="58" spans="2:14" ht="12">
      <c r="B58" s="182" t="s">
        <v>782</v>
      </c>
      <c r="C58" s="195">
        <v>737</v>
      </c>
      <c r="D58" s="188">
        <v>38</v>
      </c>
      <c r="E58" s="195">
        <v>333</v>
      </c>
      <c r="F58" s="195">
        <v>366</v>
      </c>
      <c r="G58" s="195">
        <v>45</v>
      </c>
      <c r="H58" s="195">
        <v>31</v>
      </c>
      <c r="I58" s="195">
        <v>62</v>
      </c>
      <c r="J58" s="195">
        <v>80</v>
      </c>
      <c r="K58" s="195">
        <v>136</v>
      </c>
      <c r="L58" s="195">
        <v>155</v>
      </c>
      <c r="M58" s="195">
        <v>107</v>
      </c>
      <c r="N58" s="195">
        <v>121</v>
      </c>
    </row>
    <row r="59" spans="2:14" ht="12">
      <c r="B59" s="182" t="s">
        <v>783</v>
      </c>
      <c r="C59" s="195">
        <v>764</v>
      </c>
      <c r="D59" s="188">
        <v>18</v>
      </c>
      <c r="E59" s="195">
        <v>76</v>
      </c>
      <c r="F59" s="195">
        <v>670</v>
      </c>
      <c r="G59" s="195">
        <v>90</v>
      </c>
      <c r="H59" s="195">
        <v>70</v>
      </c>
      <c r="I59" s="195">
        <v>173</v>
      </c>
      <c r="J59" s="195">
        <v>260</v>
      </c>
      <c r="K59" s="195">
        <v>107</v>
      </c>
      <c r="L59" s="195">
        <v>35</v>
      </c>
      <c r="M59" s="195">
        <v>18</v>
      </c>
      <c r="N59" s="195">
        <v>11</v>
      </c>
    </row>
    <row r="60" spans="2:14" ht="12">
      <c r="B60" s="182" t="s">
        <v>784</v>
      </c>
      <c r="C60" s="195">
        <v>858</v>
      </c>
      <c r="D60" s="188">
        <v>48</v>
      </c>
      <c r="E60" s="195">
        <v>72</v>
      </c>
      <c r="F60" s="195">
        <v>738</v>
      </c>
      <c r="G60" s="195">
        <v>242</v>
      </c>
      <c r="H60" s="195">
        <v>142</v>
      </c>
      <c r="I60" s="195">
        <v>209</v>
      </c>
      <c r="J60" s="195">
        <v>190</v>
      </c>
      <c r="K60" s="195">
        <v>57</v>
      </c>
      <c r="L60" s="195">
        <v>8</v>
      </c>
      <c r="M60" s="195">
        <v>6</v>
      </c>
      <c r="N60" s="195">
        <v>4</v>
      </c>
    </row>
    <row r="61" spans="2:14" ht="12">
      <c r="B61" s="182" t="s">
        <v>785</v>
      </c>
      <c r="C61" s="195">
        <v>1968</v>
      </c>
      <c r="D61" s="188">
        <v>127</v>
      </c>
      <c r="E61" s="195">
        <v>553</v>
      </c>
      <c r="F61" s="195">
        <v>1288</v>
      </c>
      <c r="G61" s="195">
        <v>351</v>
      </c>
      <c r="H61" s="195">
        <v>168</v>
      </c>
      <c r="I61" s="195">
        <v>313</v>
      </c>
      <c r="J61" s="195">
        <v>403</v>
      </c>
      <c r="K61" s="195">
        <v>305</v>
      </c>
      <c r="L61" s="195">
        <v>198</v>
      </c>
      <c r="M61" s="195">
        <v>117</v>
      </c>
      <c r="N61" s="195">
        <v>113</v>
      </c>
    </row>
    <row r="62" spans="2:14" ht="12">
      <c r="B62" s="182" t="s">
        <v>786</v>
      </c>
      <c r="C62" s="195">
        <v>757</v>
      </c>
      <c r="D62" s="188">
        <v>32</v>
      </c>
      <c r="E62" s="195">
        <v>134</v>
      </c>
      <c r="F62" s="195">
        <v>591</v>
      </c>
      <c r="G62" s="195">
        <v>100</v>
      </c>
      <c r="H62" s="195">
        <v>83</v>
      </c>
      <c r="I62" s="195">
        <v>130</v>
      </c>
      <c r="J62" s="195">
        <v>196</v>
      </c>
      <c r="K62" s="195">
        <v>120</v>
      </c>
      <c r="L62" s="195">
        <v>67</v>
      </c>
      <c r="M62" s="195">
        <v>26</v>
      </c>
      <c r="N62" s="195">
        <v>35</v>
      </c>
    </row>
    <row r="63" spans="2:14" ht="12">
      <c r="B63" s="182" t="s">
        <v>787</v>
      </c>
      <c r="C63" s="195">
        <v>588</v>
      </c>
      <c r="D63" s="188">
        <v>24</v>
      </c>
      <c r="E63" s="195">
        <v>86</v>
      </c>
      <c r="F63" s="195">
        <v>478</v>
      </c>
      <c r="G63" s="195">
        <v>92</v>
      </c>
      <c r="H63" s="195">
        <v>50</v>
      </c>
      <c r="I63" s="195">
        <v>106</v>
      </c>
      <c r="J63" s="195">
        <v>148</v>
      </c>
      <c r="K63" s="195">
        <v>91</v>
      </c>
      <c r="L63" s="195">
        <v>53</v>
      </c>
      <c r="M63" s="195">
        <v>31</v>
      </c>
      <c r="N63" s="195">
        <v>17</v>
      </c>
    </row>
    <row r="64" spans="2:14" ht="12">
      <c r="B64" s="177" t="s">
        <v>788</v>
      </c>
      <c r="C64" s="197">
        <v>915</v>
      </c>
      <c r="D64" s="198">
        <v>63</v>
      </c>
      <c r="E64" s="197">
        <v>133</v>
      </c>
      <c r="F64" s="197">
        <v>719</v>
      </c>
      <c r="G64" s="197">
        <v>126</v>
      </c>
      <c r="H64" s="197">
        <v>113</v>
      </c>
      <c r="I64" s="197">
        <v>175</v>
      </c>
      <c r="J64" s="197">
        <v>243</v>
      </c>
      <c r="K64" s="197">
        <v>135</v>
      </c>
      <c r="L64" s="197">
        <v>62</v>
      </c>
      <c r="M64" s="197">
        <v>37</v>
      </c>
      <c r="N64" s="197">
        <v>24</v>
      </c>
    </row>
    <row r="65" spans="2:14" ht="12">
      <c r="B65" s="199" t="s">
        <v>890</v>
      </c>
      <c r="C65" s="199"/>
      <c r="D65" s="199"/>
      <c r="E65" s="199"/>
      <c r="F65" s="199"/>
      <c r="G65" s="199"/>
      <c r="H65" s="199"/>
      <c r="I65" s="199"/>
      <c r="J65" s="199"/>
      <c r="K65" s="199"/>
      <c r="L65" s="199"/>
      <c r="M65" s="199"/>
      <c r="N65" s="199"/>
    </row>
    <row r="66" spans="2:14" ht="12">
      <c r="B66" s="199" t="s">
        <v>891</v>
      </c>
      <c r="C66" s="199"/>
      <c r="D66" s="199"/>
      <c r="E66" s="199"/>
      <c r="F66" s="199"/>
      <c r="G66" s="199"/>
      <c r="H66" s="199"/>
      <c r="I66" s="199"/>
      <c r="J66" s="199"/>
      <c r="K66" s="199"/>
      <c r="L66" s="199"/>
      <c r="M66" s="199"/>
      <c r="N66" s="199"/>
    </row>
    <row r="67" spans="2:14" ht="12">
      <c r="B67" s="199" t="s">
        <v>892</v>
      </c>
      <c r="C67" s="199"/>
      <c r="D67" s="199"/>
      <c r="E67" s="199"/>
      <c r="F67" s="199"/>
      <c r="G67" s="199"/>
      <c r="H67" s="199"/>
      <c r="I67" s="199"/>
      <c r="J67" s="199"/>
      <c r="K67" s="199"/>
      <c r="L67" s="199"/>
      <c r="M67" s="199"/>
      <c r="N67" s="199"/>
    </row>
    <row r="68" spans="2:14" ht="12">
      <c r="B68" s="199"/>
      <c r="C68" s="199"/>
      <c r="D68" s="199"/>
      <c r="E68" s="199"/>
      <c r="F68" s="199"/>
      <c r="G68" s="199"/>
      <c r="H68" s="199"/>
      <c r="I68" s="199"/>
      <c r="J68" s="199"/>
      <c r="K68" s="199"/>
      <c r="L68" s="199"/>
      <c r="M68" s="199"/>
      <c r="N68" s="199"/>
    </row>
    <row r="69" spans="2:14" ht="12">
      <c r="B69" s="199"/>
      <c r="C69" s="199"/>
      <c r="D69" s="199"/>
      <c r="E69" s="199"/>
      <c r="F69" s="199"/>
      <c r="G69" s="199"/>
      <c r="H69" s="199"/>
      <c r="I69" s="199"/>
      <c r="J69" s="199"/>
      <c r="K69" s="199"/>
      <c r="L69" s="199"/>
      <c r="M69" s="199"/>
      <c r="N69" s="199"/>
    </row>
    <row r="70" spans="2:14" ht="12">
      <c r="B70" s="199"/>
      <c r="C70" s="199"/>
      <c r="D70" s="199"/>
      <c r="E70" s="199"/>
      <c r="F70" s="199"/>
      <c r="G70" s="199"/>
      <c r="H70" s="199"/>
      <c r="I70" s="199"/>
      <c r="J70" s="199"/>
      <c r="K70" s="199"/>
      <c r="L70" s="199"/>
      <c r="M70" s="199"/>
      <c r="N70" s="199"/>
    </row>
    <row r="71" spans="2:14" ht="12">
      <c r="B71" s="199"/>
      <c r="C71" s="199"/>
      <c r="D71" s="199"/>
      <c r="E71" s="199"/>
      <c r="F71" s="199"/>
      <c r="G71" s="199"/>
      <c r="H71" s="199"/>
      <c r="I71" s="199"/>
      <c r="J71" s="199"/>
      <c r="K71" s="199"/>
      <c r="L71" s="199"/>
      <c r="M71" s="199"/>
      <c r="N71" s="199"/>
    </row>
    <row r="72" spans="2:14" ht="12">
      <c r="B72" s="199"/>
      <c r="C72" s="199"/>
      <c r="D72" s="199"/>
      <c r="E72" s="199"/>
      <c r="F72" s="199"/>
      <c r="G72" s="199"/>
      <c r="H72" s="199"/>
      <c r="I72" s="199"/>
      <c r="J72" s="199"/>
      <c r="K72" s="199"/>
      <c r="L72" s="199"/>
      <c r="M72" s="199"/>
      <c r="N72" s="199"/>
    </row>
    <row r="73" spans="2:14" ht="12">
      <c r="B73" s="199"/>
      <c r="C73" s="199"/>
      <c r="D73" s="199"/>
      <c r="E73" s="199"/>
      <c r="F73" s="199"/>
      <c r="G73" s="199"/>
      <c r="H73" s="199"/>
      <c r="I73" s="199"/>
      <c r="J73" s="199"/>
      <c r="K73" s="199"/>
      <c r="L73" s="199"/>
      <c r="M73" s="199"/>
      <c r="N73" s="199"/>
    </row>
    <row r="74" spans="2:14" ht="12">
      <c r="B74" s="199"/>
      <c r="C74" s="199"/>
      <c r="D74" s="199"/>
      <c r="E74" s="199"/>
      <c r="F74" s="199"/>
      <c r="G74" s="199"/>
      <c r="H74" s="199"/>
      <c r="I74" s="199"/>
      <c r="J74" s="199"/>
      <c r="K74" s="199"/>
      <c r="L74" s="199"/>
      <c r="M74" s="199"/>
      <c r="N74" s="199"/>
    </row>
    <row r="75" spans="2:14" ht="12">
      <c r="B75" s="199"/>
      <c r="C75" s="199"/>
      <c r="D75" s="199"/>
      <c r="E75" s="199"/>
      <c r="F75" s="199"/>
      <c r="G75" s="199"/>
      <c r="H75" s="199"/>
      <c r="I75" s="199"/>
      <c r="J75" s="199"/>
      <c r="K75" s="199"/>
      <c r="L75" s="199"/>
      <c r="M75" s="199"/>
      <c r="N75" s="199"/>
    </row>
    <row r="76" spans="2:14" ht="12">
      <c r="B76" s="199"/>
      <c r="C76" s="199"/>
      <c r="D76" s="199"/>
      <c r="E76" s="199"/>
      <c r="F76" s="199"/>
      <c r="G76" s="199"/>
      <c r="H76" s="199"/>
      <c r="I76" s="199"/>
      <c r="J76" s="199"/>
      <c r="K76" s="199"/>
      <c r="L76" s="199"/>
      <c r="M76" s="199"/>
      <c r="N76" s="199"/>
    </row>
    <row r="77" spans="2:14" ht="12">
      <c r="B77" s="199"/>
      <c r="C77" s="199"/>
      <c r="D77" s="199"/>
      <c r="E77" s="199"/>
      <c r="F77" s="199"/>
      <c r="G77" s="199"/>
      <c r="H77" s="199"/>
      <c r="I77" s="199"/>
      <c r="J77" s="199"/>
      <c r="K77" s="199"/>
      <c r="L77" s="199"/>
      <c r="M77" s="199"/>
      <c r="N77" s="199"/>
    </row>
    <row r="78" spans="2:14" ht="12">
      <c r="B78" s="199"/>
      <c r="C78" s="199"/>
      <c r="D78" s="199"/>
      <c r="E78" s="199"/>
      <c r="F78" s="199"/>
      <c r="G78" s="199"/>
      <c r="H78" s="199"/>
      <c r="I78" s="199"/>
      <c r="J78" s="199"/>
      <c r="K78" s="199"/>
      <c r="L78" s="199"/>
      <c r="M78" s="199"/>
      <c r="N78" s="199"/>
    </row>
    <row r="79" spans="2:14" ht="12">
      <c r="B79" s="199"/>
      <c r="C79" s="199"/>
      <c r="D79" s="199"/>
      <c r="E79" s="199"/>
      <c r="F79" s="199"/>
      <c r="G79" s="199"/>
      <c r="H79" s="199"/>
      <c r="I79" s="199"/>
      <c r="J79" s="199"/>
      <c r="K79" s="199"/>
      <c r="L79" s="199"/>
      <c r="M79" s="199"/>
      <c r="N79" s="199"/>
    </row>
    <row r="80" spans="2:14" ht="12">
      <c r="B80" s="199"/>
      <c r="C80" s="199"/>
      <c r="D80" s="199"/>
      <c r="E80" s="199"/>
      <c r="F80" s="199"/>
      <c r="G80" s="199"/>
      <c r="H80" s="199"/>
      <c r="I80" s="199"/>
      <c r="J80" s="199"/>
      <c r="K80" s="199"/>
      <c r="L80" s="199"/>
      <c r="M80" s="199"/>
      <c r="N80" s="199"/>
    </row>
    <row r="81" spans="2:14" ht="12">
      <c r="B81" s="199"/>
      <c r="C81" s="199"/>
      <c r="D81" s="199"/>
      <c r="E81" s="199"/>
      <c r="F81" s="199"/>
      <c r="G81" s="199"/>
      <c r="H81" s="199"/>
      <c r="I81" s="199"/>
      <c r="J81" s="199"/>
      <c r="K81" s="199"/>
      <c r="L81" s="199"/>
      <c r="M81" s="199"/>
      <c r="N81" s="199"/>
    </row>
    <row r="82" spans="2:14" ht="12">
      <c r="B82" s="199"/>
      <c r="C82" s="199"/>
      <c r="D82" s="199"/>
      <c r="E82" s="199"/>
      <c r="F82" s="199"/>
      <c r="G82" s="199"/>
      <c r="H82" s="199"/>
      <c r="I82" s="199"/>
      <c r="J82" s="199"/>
      <c r="K82" s="199"/>
      <c r="L82" s="199"/>
      <c r="M82" s="199"/>
      <c r="N82" s="199"/>
    </row>
    <row r="83" spans="2:14" ht="12">
      <c r="B83" s="199"/>
      <c r="C83" s="199"/>
      <c r="D83" s="199"/>
      <c r="E83" s="199"/>
      <c r="F83" s="199"/>
      <c r="G83" s="199"/>
      <c r="H83" s="199"/>
      <c r="I83" s="199"/>
      <c r="J83" s="199"/>
      <c r="K83" s="199"/>
      <c r="L83" s="199"/>
      <c r="M83" s="199"/>
      <c r="N83" s="199"/>
    </row>
    <row r="84" spans="2:14" ht="12">
      <c r="B84" s="199"/>
      <c r="C84" s="199"/>
      <c r="D84" s="199"/>
      <c r="E84" s="199"/>
      <c r="F84" s="199"/>
      <c r="G84" s="199"/>
      <c r="H84" s="199"/>
      <c r="I84" s="199"/>
      <c r="J84" s="199"/>
      <c r="K84" s="199"/>
      <c r="L84" s="199"/>
      <c r="M84" s="199"/>
      <c r="N84" s="199"/>
    </row>
    <row r="85" spans="2:14" ht="12">
      <c r="B85" s="199"/>
      <c r="C85" s="199"/>
      <c r="D85" s="199"/>
      <c r="E85" s="199"/>
      <c r="F85" s="199"/>
      <c r="G85" s="199"/>
      <c r="H85" s="199"/>
      <c r="I85" s="199"/>
      <c r="J85" s="199"/>
      <c r="K85" s="199"/>
      <c r="L85" s="199"/>
      <c r="M85" s="199"/>
      <c r="N85" s="199"/>
    </row>
    <row r="86" spans="2:14" ht="12">
      <c r="B86" s="199"/>
      <c r="C86" s="199"/>
      <c r="D86" s="199"/>
      <c r="E86" s="199"/>
      <c r="F86" s="199"/>
      <c r="G86" s="199"/>
      <c r="H86" s="199"/>
      <c r="I86" s="199"/>
      <c r="J86" s="199"/>
      <c r="K86" s="199"/>
      <c r="L86" s="199"/>
      <c r="M86" s="199"/>
      <c r="N86" s="199"/>
    </row>
    <row r="87" spans="2:14" ht="12">
      <c r="B87" s="199"/>
      <c r="C87" s="199"/>
      <c r="D87" s="199"/>
      <c r="E87" s="199"/>
      <c r="F87" s="199"/>
      <c r="G87" s="199"/>
      <c r="H87" s="199"/>
      <c r="I87" s="199"/>
      <c r="J87" s="199"/>
      <c r="K87" s="199"/>
      <c r="L87" s="199"/>
      <c r="M87" s="199"/>
      <c r="N87" s="199"/>
    </row>
    <row r="88" spans="2:14" ht="12">
      <c r="B88" s="199"/>
      <c r="C88" s="199"/>
      <c r="D88" s="199"/>
      <c r="E88" s="199"/>
      <c r="F88" s="199"/>
      <c r="G88" s="199"/>
      <c r="H88" s="199"/>
      <c r="I88" s="199"/>
      <c r="J88" s="199"/>
      <c r="K88" s="199"/>
      <c r="L88" s="199"/>
      <c r="M88" s="199"/>
      <c r="N88" s="199"/>
    </row>
    <row r="89" spans="2:14" ht="12">
      <c r="B89" s="199"/>
      <c r="C89" s="199"/>
      <c r="D89" s="199"/>
      <c r="E89" s="199"/>
      <c r="F89" s="199"/>
      <c r="G89" s="199"/>
      <c r="H89" s="199"/>
      <c r="I89" s="199"/>
      <c r="J89" s="199"/>
      <c r="K89" s="199"/>
      <c r="L89" s="199"/>
      <c r="M89" s="199"/>
      <c r="N89" s="199"/>
    </row>
    <row r="90" spans="2:14" ht="12">
      <c r="B90" s="199"/>
      <c r="C90" s="199"/>
      <c r="D90" s="199"/>
      <c r="E90" s="199"/>
      <c r="F90" s="199"/>
      <c r="G90" s="199"/>
      <c r="H90" s="199"/>
      <c r="I90" s="199"/>
      <c r="J90" s="199"/>
      <c r="K90" s="199"/>
      <c r="L90" s="199"/>
      <c r="M90" s="199"/>
      <c r="N90" s="199"/>
    </row>
    <row r="91" spans="2:14" ht="12">
      <c r="B91" s="199"/>
      <c r="C91" s="199"/>
      <c r="D91" s="199"/>
      <c r="E91" s="199"/>
      <c r="F91" s="199"/>
      <c r="G91" s="199"/>
      <c r="H91" s="199"/>
      <c r="I91" s="199"/>
      <c r="J91" s="199"/>
      <c r="K91" s="199"/>
      <c r="L91" s="199"/>
      <c r="M91" s="199"/>
      <c r="N91" s="199"/>
    </row>
    <row r="92" spans="2:14" ht="12">
      <c r="B92" s="199"/>
      <c r="C92" s="199"/>
      <c r="D92" s="199"/>
      <c r="E92" s="199"/>
      <c r="F92" s="199"/>
      <c r="G92" s="199"/>
      <c r="H92" s="199"/>
      <c r="I92" s="199"/>
      <c r="J92" s="199"/>
      <c r="K92" s="199"/>
      <c r="L92" s="199"/>
      <c r="M92" s="199"/>
      <c r="N92" s="199"/>
    </row>
    <row r="93" spans="2:14" ht="12">
      <c r="B93" s="199"/>
      <c r="C93" s="199"/>
      <c r="D93" s="199"/>
      <c r="E93" s="199"/>
      <c r="F93" s="199"/>
      <c r="G93" s="199"/>
      <c r="H93" s="199"/>
      <c r="I93" s="199"/>
      <c r="J93" s="199"/>
      <c r="K93" s="199"/>
      <c r="L93" s="199"/>
      <c r="M93" s="199"/>
      <c r="N93" s="199"/>
    </row>
    <row r="94" spans="2:14" ht="12">
      <c r="B94" s="199"/>
      <c r="C94" s="199"/>
      <c r="D94" s="199"/>
      <c r="E94" s="199"/>
      <c r="F94" s="199"/>
      <c r="G94" s="199"/>
      <c r="H94" s="199"/>
      <c r="I94" s="199"/>
      <c r="J94" s="199"/>
      <c r="K94" s="199"/>
      <c r="L94" s="199"/>
      <c r="M94" s="199"/>
      <c r="N94" s="199"/>
    </row>
    <row r="95" spans="2:14" ht="12">
      <c r="B95" s="199"/>
      <c r="C95" s="199"/>
      <c r="D95" s="199"/>
      <c r="E95" s="199"/>
      <c r="F95" s="199"/>
      <c r="G95" s="199"/>
      <c r="H95" s="199"/>
      <c r="I95" s="199"/>
      <c r="J95" s="199"/>
      <c r="K95" s="199"/>
      <c r="L95" s="199"/>
      <c r="M95" s="199"/>
      <c r="N95" s="199"/>
    </row>
    <row r="96" spans="2:14" ht="12">
      <c r="B96" s="199"/>
      <c r="C96" s="199"/>
      <c r="D96" s="199"/>
      <c r="E96" s="199"/>
      <c r="F96" s="199"/>
      <c r="G96" s="199"/>
      <c r="H96" s="199"/>
      <c r="I96" s="199"/>
      <c r="J96" s="199"/>
      <c r="K96" s="199"/>
      <c r="L96" s="199"/>
      <c r="M96" s="199"/>
      <c r="N96" s="199"/>
    </row>
    <row r="97" spans="2:14" ht="12">
      <c r="B97" s="199"/>
      <c r="C97" s="199"/>
      <c r="D97" s="199"/>
      <c r="E97" s="199"/>
      <c r="F97" s="199"/>
      <c r="G97" s="199"/>
      <c r="H97" s="199"/>
      <c r="I97" s="199"/>
      <c r="J97" s="199"/>
      <c r="K97" s="199"/>
      <c r="L97" s="199"/>
      <c r="M97" s="199"/>
      <c r="N97" s="199"/>
    </row>
    <row r="98" spans="2:14" ht="12">
      <c r="B98" s="199"/>
      <c r="C98" s="199"/>
      <c r="D98" s="199"/>
      <c r="E98" s="199"/>
      <c r="F98" s="199"/>
      <c r="G98" s="199"/>
      <c r="H98" s="199"/>
      <c r="I98" s="199"/>
      <c r="J98" s="199"/>
      <c r="K98" s="199"/>
      <c r="L98" s="199"/>
      <c r="M98" s="199"/>
      <c r="N98" s="199"/>
    </row>
    <row r="99" spans="2:14" ht="12">
      <c r="B99" s="199"/>
      <c r="C99" s="199"/>
      <c r="D99" s="199"/>
      <c r="E99" s="199"/>
      <c r="F99" s="199"/>
      <c r="G99" s="199"/>
      <c r="H99" s="199"/>
      <c r="I99" s="199"/>
      <c r="J99" s="199"/>
      <c r="K99" s="199"/>
      <c r="L99" s="199"/>
      <c r="M99" s="199"/>
      <c r="N99" s="199"/>
    </row>
    <row r="100" spans="2:14" ht="12">
      <c r="B100" s="199"/>
      <c r="C100" s="199"/>
      <c r="D100" s="199"/>
      <c r="E100" s="199"/>
      <c r="F100" s="199"/>
      <c r="G100" s="199"/>
      <c r="H100" s="199"/>
      <c r="I100" s="199"/>
      <c r="J100" s="199"/>
      <c r="K100" s="199"/>
      <c r="L100" s="199"/>
      <c r="M100" s="199"/>
      <c r="N100" s="199"/>
    </row>
    <row r="101" spans="2:14" ht="12">
      <c r="B101" s="199"/>
      <c r="C101" s="199"/>
      <c r="D101" s="199"/>
      <c r="E101" s="199"/>
      <c r="F101" s="199"/>
      <c r="G101" s="199"/>
      <c r="H101" s="199"/>
      <c r="I101" s="199"/>
      <c r="J101" s="199"/>
      <c r="K101" s="199"/>
      <c r="L101" s="199"/>
      <c r="M101" s="199"/>
      <c r="N101" s="199"/>
    </row>
    <row r="102" spans="2:14" ht="12">
      <c r="B102" s="199"/>
      <c r="C102" s="199"/>
      <c r="D102" s="199"/>
      <c r="E102" s="199"/>
      <c r="F102" s="199"/>
      <c r="G102" s="199"/>
      <c r="H102" s="199"/>
      <c r="I102" s="199"/>
      <c r="J102" s="199"/>
      <c r="K102" s="199"/>
      <c r="L102" s="199"/>
      <c r="M102" s="199"/>
      <c r="N102" s="199"/>
    </row>
    <row r="103" spans="2:14" ht="12">
      <c r="B103" s="199"/>
      <c r="C103" s="199"/>
      <c r="D103" s="199"/>
      <c r="E103" s="199"/>
      <c r="F103" s="199"/>
      <c r="G103" s="199"/>
      <c r="H103" s="199"/>
      <c r="I103" s="199"/>
      <c r="J103" s="199"/>
      <c r="K103" s="199"/>
      <c r="L103" s="199"/>
      <c r="M103" s="199"/>
      <c r="N103" s="199"/>
    </row>
    <row r="104" spans="2:14" ht="12">
      <c r="B104" s="199"/>
      <c r="C104" s="199"/>
      <c r="D104" s="199"/>
      <c r="E104" s="199"/>
      <c r="F104" s="199"/>
      <c r="G104" s="199"/>
      <c r="H104" s="199"/>
      <c r="I104" s="199"/>
      <c r="J104" s="199"/>
      <c r="K104" s="199"/>
      <c r="L104" s="199"/>
      <c r="M104" s="199"/>
      <c r="N104" s="199"/>
    </row>
    <row r="105" spans="2:14" ht="12">
      <c r="B105" s="199"/>
      <c r="C105" s="199"/>
      <c r="D105" s="199"/>
      <c r="E105" s="199"/>
      <c r="F105" s="199"/>
      <c r="G105" s="199"/>
      <c r="H105" s="199"/>
      <c r="I105" s="199"/>
      <c r="J105" s="199"/>
      <c r="K105" s="199"/>
      <c r="L105" s="199"/>
      <c r="M105" s="199"/>
      <c r="N105" s="199"/>
    </row>
    <row r="106" spans="2:14" ht="12">
      <c r="B106" s="199"/>
      <c r="C106" s="199"/>
      <c r="D106" s="199"/>
      <c r="E106" s="199"/>
      <c r="F106" s="199"/>
      <c r="G106" s="199"/>
      <c r="H106" s="199"/>
      <c r="I106" s="199"/>
      <c r="J106" s="199"/>
      <c r="K106" s="199"/>
      <c r="L106" s="199"/>
      <c r="M106" s="199"/>
      <c r="N106" s="199"/>
    </row>
    <row r="107" spans="2:14" ht="12">
      <c r="B107" s="199"/>
      <c r="C107" s="199"/>
      <c r="D107" s="199"/>
      <c r="E107" s="199"/>
      <c r="F107" s="199"/>
      <c r="G107" s="199"/>
      <c r="H107" s="199"/>
      <c r="I107" s="199"/>
      <c r="J107" s="199"/>
      <c r="K107" s="199"/>
      <c r="L107" s="199"/>
      <c r="M107" s="199"/>
      <c r="N107" s="199"/>
    </row>
    <row r="108" spans="2:14" ht="12">
      <c r="B108" s="199"/>
      <c r="C108" s="199"/>
      <c r="D108" s="199"/>
      <c r="E108" s="199"/>
      <c r="F108" s="199"/>
      <c r="G108" s="199"/>
      <c r="H108" s="199"/>
      <c r="I108" s="199"/>
      <c r="J108" s="199"/>
      <c r="K108" s="199"/>
      <c r="L108" s="199"/>
      <c r="M108" s="199"/>
      <c r="N108" s="199"/>
    </row>
    <row r="109" spans="2:14" ht="12">
      <c r="B109" s="199"/>
      <c r="C109" s="199"/>
      <c r="D109" s="199"/>
      <c r="E109" s="199"/>
      <c r="F109" s="199"/>
      <c r="G109" s="199"/>
      <c r="H109" s="199"/>
      <c r="I109" s="199"/>
      <c r="J109" s="199"/>
      <c r="K109" s="199"/>
      <c r="L109" s="199"/>
      <c r="M109" s="199"/>
      <c r="N109" s="199"/>
    </row>
    <row r="110" spans="2:14" ht="12">
      <c r="B110" s="199"/>
      <c r="C110" s="199"/>
      <c r="D110" s="199"/>
      <c r="E110" s="199"/>
      <c r="F110" s="199"/>
      <c r="G110" s="199"/>
      <c r="H110" s="199"/>
      <c r="I110" s="199"/>
      <c r="J110" s="199"/>
      <c r="K110" s="199"/>
      <c r="L110" s="199"/>
      <c r="M110" s="199"/>
      <c r="N110" s="199"/>
    </row>
    <row r="111" spans="2:14" ht="12">
      <c r="B111" s="199"/>
      <c r="C111" s="199"/>
      <c r="D111" s="199"/>
      <c r="E111" s="199"/>
      <c r="F111" s="199"/>
      <c r="G111" s="199"/>
      <c r="H111" s="199"/>
      <c r="I111" s="199"/>
      <c r="J111" s="199"/>
      <c r="K111" s="199"/>
      <c r="L111" s="199"/>
      <c r="M111" s="199"/>
      <c r="N111" s="199"/>
    </row>
    <row r="112" spans="2:14" ht="12">
      <c r="B112" s="199"/>
      <c r="C112" s="199"/>
      <c r="D112" s="199"/>
      <c r="E112" s="199"/>
      <c r="F112" s="199"/>
      <c r="G112" s="199"/>
      <c r="H112" s="199"/>
      <c r="I112" s="199"/>
      <c r="J112" s="199"/>
      <c r="K112" s="199"/>
      <c r="L112" s="199"/>
      <c r="M112" s="199"/>
      <c r="N112" s="199"/>
    </row>
    <row r="113" spans="2:14" ht="12">
      <c r="B113" s="199"/>
      <c r="C113" s="199"/>
      <c r="D113" s="199"/>
      <c r="E113" s="199"/>
      <c r="F113" s="199"/>
      <c r="G113" s="199"/>
      <c r="H113" s="199"/>
      <c r="I113" s="199"/>
      <c r="J113" s="199"/>
      <c r="K113" s="199"/>
      <c r="L113" s="199"/>
      <c r="M113" s="199"/>
      <c r="N113" s="199"/>
    </row>
    <row r="114" spans="2:14" ht="12">
      <c r="B114" s="199"/>
      <c r="C114" s="199"/>
      <c r="D114" s="199"/>
      <c r="E114" s="199"/>
      <c r="F114" s="199"/>
      <c r="G114" s="199"/>
      <c r="H114" s="199"/>
      <c r="I114" s="199"/>
      <c r="J114" s="199"/>
      <c r="K114" s="199"/>
      <c r="L114" s="199"/>
      <c r="M114" s="199"/>
      <c r="N114" s="199"/>
    </row>
    <row r="115" spans="2:14" ht="12">
      <c r="B115" s="199"/>
      <c r="C115" s="199"/>
      <c r="D115" s="199"/>
      <c r="E115" s="199"/>
      <c r="F115" s="199"/>
      <c r="G115" s="199"/>
      <c r="H115" s="199"/>
      <c r="I115" s="199"/>
      <c r="J115" s="199"/>
      <c r="K115" s="199"/>
      <c r="L115" s="199"/>
      <c r="M115" s="199"/>
      <c r="N115" s="199"/>
    </row>
    <row r="116" spans="2:14" ht="12">
      <c r="B116" s="199"/>
      <c r="C116" s="199"/>
      <c r="D116" s="199"/>
      <c r="E116" s="199"/>
      <c r="F116" s="199"/>
      <c r="G116" s="199"/>
      <c r="H116" s="199"/>
      <c r="I116" s="199"/>
      <c r="J116" s="199"/>
      <c r="K116" s="199"/>
      <c r="L116" s="199"/>
      <c r="M116" s="199"/>
      <c r="N116" s="199"/>
    </row>
  </sheetData>
  <mergeCells count="2">
    <mergeCell ref="E4:F4"/>
    <mergeCell ref="H4:N4"/>
  </mergeCells>
  <printOptions/>
  <pageMargins left="0.75" right="0.75" top="1" bottom="1" header="0.512" footer="0.51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B2:X80"/>
  <sheetViews>
    <sheetView workbookViewId="0" topLeftCell="A1">
      <selection activeCell="A1" sqref="A1"/>
    </sheetView>
  </sheetViews>
  <sheetFormatPr defaultColWidth="9.00390625" defaultRowHeight="13.5"/>
  <cols>
    <col min="1" max="1" width="2.625" style="200" customWidth="1"/>
    <col min="2" max="2" width="10.875" style="200" customWidth="1"/>
    <col min="3" max="3" width="9.625" style="202" customWidth="1"/>
    <col min="4" max="4" width="11.625" style="200" bestFit="1" customWidth="1"/>
    <col min="5" max="5" width="9.625" style="200" customWidth="1"/>
    <col min="6" max="6" width="10.75390625" style="200" bestFit="1" customWidth="1"/>
    <col min="7" max="7" width="9.625" style="200" customWidth="1"/>
    <col min="8" max="8" width="10.75390625" style="200" bestFit="1" customWidth="1"/>
    <col min="9" max="9" width="9.625" style="200" customWidth="1"/>
    <col min="10" max="10" width="10.75390625" style="200" bestFit="1" customWidth="1"/>
    <col min="11" max="11" width="9.625" style="200" customWidth="1"/>
    <col min="12" max="12" width="10.75390625" style="200" bestFit="1" customWidth="1"/>
    <col min="13" max="17" width="9.625" style="200" customWidth="1"/>
    <col min="18" max="18" width="10.75390625" style="200" bestFit="1" customWidth="1"/>
    <col min="19" max="22" width="9.625" style="200" customWidth="1"/>
    <col min="23" max="24" width="10.00390625" style="200" customWidth="1"/>
    <col min="25" max="16384" width="9.00390625" style="200" customWidth="1"/>
  </cols>
  <sheetData>
    <row r="2" ht="14.25">
      <c r="B2" s="201" t="s">
        <v>932</v>
      </c>
    </row>
    <row r="3" ht="12.75" thickBot="1">
      <c r="X3" s="202" t="s">
        <v>895</v>
      </c>
    </row>
    <row r="4" spans="2:24" ht="14.25" customHeight="1" thickTop="1">
      <c r="B4" s="203"/>
      <c r="C4" s="1276" t="s">
        <v>896</v>
      </c>
      <c r="D4" s="1277"/>
      <c r="E4" s="1278" t="s">
        <v>897</v>
      </c>
      <c r="F4" s="1279"/>
      <c r="G4" s="1279"/>
      <c r="H4" s="1280"/>
      <c r="I4" s="1278" t="s">
        <v>898</v>
      </c>
      <c r="J4" s="1279"/>
      <c r="K4" s="1279"/>
      <c r="L4" s="1279"/>
      <c r="M4" s="1279"/>
      <c r="N4" s="1279"/>
      <c r="O4" s="1279"/>
      <c r="P4" s="1280"/>
      <c r="Q4" s="1281" t="s">
        <v>899</v>
      </c>
      <c r="R4" s="1282"/>
      <c r="S4" s="1282"/>
      <c r="T4" s="1282"/>
      <c r="U4" s="1282"/>
      <c r="V4" s="1282"/>
      <c r="W4" s="1282"/>
      <c r="X4" s="1283"/>
    </row>
    <row r="5" spans="2:24" ht="12">
      <c r="B5" s="204" t="s">
        <v>900</v>
      </c>
      <c r="C5" s="1284" t="s">
        <v>901</v>
      </c>
      <c r="D5" s="1284" t="s">
        <v>902</v>
      </c>
      <c r="E5" s="1271" t="s">
        <v>903</v>
      </c>
      <c r="F5" s="1272"/>
      <c r="G5" s="1271" t="s">
        <v>904</v>
      </c>
      <c r="H5" s="1272"/>
      <c r="I5" s="1273" t="s">
        <v>905</v>
      </c>
      <c r="J5" s="1274"/>
      <c r="K5" s="1271" t="s">
        <v>906</v>
      </c>
      <c r="L5" s="1272"/>
      <c r="M5" s="1271" t="s">
        <v>907</v>
      </c>
      <c r="N5" s="1272"/>
      <c r="O5" s="1271" t="s">
        <v>908</v>
      </c>
      <c r="P5" s="1272"/>
      <c r="Q5" s="1271" t="s">
        <v>909</v>
      </c>
      <c r="R5" s="1272"/>
      <c r="S5" s="1271" t="s">
        <v>910</v>
      </c>
      <c r="T5" s="1272"/>
      <c r="U5" s="1271" t="s">
        <v>911</v>
      </c>
      <c r="V5" s="1272"/>
      <c r="W5" s="1264" t="s">
        <v>912</v>
      </c>
      <c r="X5" s="1265"/>
    </row>
    <row r="6" spans="2:24" ht="14.25" customHeight="1">
      <c r="B6" s="205" t="s">
        <v>720</v>
      </c>
      <c r="C6" s="1285"/>
      <c r="D6" s="1285"/>
      <c r="E6" s="1284" t="s">
        <v>870</v>
      </c>
      <c r="F6" s="1284" t="s">
        <v>913</v>
      </c>
      <c r="G6" s="1284" t="s">
        <v>870</v>
      </c>
      <c r="H6" s="1284" t="s">
        <v>913</v>
      </c>
      <c r="I6" s="1284" t="s">
        <v>870</v>
      </c>
      <c r="J6" s="1284" t="s">
        <v>914</v>
      </c>
      <c r="K6" s="1284" t="s">
        <v>870</v>
      </c>
      <c r="L6" s="1284" t="s">
        <v>914</v>
      </c>
      <c r="M6" s="1284" t="s">
        <v>870</v>
      </c>
      <c r="N6" s="1284" t="s">
        <v>914</v>
      </c>
      <c r="O6" s="1284" t="s">
        <v>870</v>
      </c>
      <c r="P6" s="1284" t="s">
        <v>914</v>
      </c>
      <c r="Q6" s="1284" t="s">
        <v>870</v>
      </c>
      <c r="R6" s="1284" t="s">
        <v>914</v>
      </c>
      <c r="S6" s="1284" t="s">
        <v>870</v>
      </c>
      <c r="T6" s="1284" t="s">
        <v>914</v>
      </c>
      <c r="U6" s="1284" t="s">
        <v>870</v>
      </c>
      <c r="V6" s="1284" t="s">
        <v>914</v>
      </c>
      <c r="W6" s="1266" t="s">
        <v>915</v>
      </c>
      <c r="X6" s="1267"/>
    </row>
    <row r="7" spans="2:24" ht="14.25" customHeight="1">
      <c r="B7" s="206"/>
      <c r="C7" s="1270"/>
      <c r="D7" s="1270"/>
      <c r="E7" s="1270"/>
      <c r="F7" s="1270"/>
      <c r="G7" s="1270"/>
      <c r="H7" s="1270"/>
      <c r="I7" s="1270"/>
      <c r="J7" s="1270"/>
      <c r="K7" s="1270"/>
      <c r="L7" s="1270"/>
      <c r="M7" s="1270"/>
      <c r="N7" s="1270"/>
      <c r="O7" s="1270"/>
      <c r="P7" s="1270"/>
      <c r="Q7" s="1270"/>
      <c r="R7" s="1270"/>
      <c r="S7" s="1270"/>
      <c r="T7" s="1270"/>
      <c r="U7" s="1270"/>
      <c r="V7" s="1270"/>
      <c r="W7" s="207" t="s">
        <v>870</v>
      </c>
      <c r="X7" s="207" t="s">
        <v>914</v>
      </c>
    </row>
    <row r="8" spans="2:24" s="208" customFormat="1" ht="15" customHeight="1">
      <c r="B8" s="209" t="s">
        <v>916</v>
      </c>
      <c r="C8" s="210">
        <v>79821</v>
      </c>
      <c r="D8" s="210">
        <v>11869678</v>
      </c>
      <c r="E8" s="210">
        <v>72810</v>
      </c>
      <c r="F8" s="210">
        <v>9735913</v>
      </c>
      <c r="G8" s="210">
        <v>71226</v>
      </c>
      <c r="H8" s="210">
        <v>8277839</v>
      </c>
      <c r="I8" s="210">
        <v>26687</v>
      </c>
      <c r="J8" s="210">
        <v>1088166</v>
      </c>
      <c r="K8" s="210">
        <v>25208</v>
      </c>
      <c r="L8" s="210">
        <v>993270</v>
      </c>
      <c r="M8" s="210">
        <v>1259</v>
      </c>
      <c r="N8" s="210">
        <v>69631</v>
      </c>
      <c r="O8" s="210">
        <v>699</v>
      </c>
      <c r="P8" s="210">
        <v>25265</v>
      </c>
      <c r="Q8" s="210">
        <v>64964</v>
      </c>
      <c r="R8" s="210">
        <v>1045599</v>
      </c>
      <c r="S8" s="210">
        <v>63960</v>
      </c>
      <c r="T8" s="210">
        <v>831457</v>
      </c>
      <c r="U8" s="210">
        <v>1743</v>
      </c>
      <c r="V8" s="210">
        <v>130708</v>
      </c>
      <c r="W8" s="210">
        <v>5355</v>
      </c>
      <c r="X8" s="210">
        <v>83434</v>
      </c>
    </row>
    <row r="9" spans="2:24" s="211" customFormat="1" ht="15" customHeight="1">
      <c r="B9" s="212" t="s">
        <v>894</v>
      </c>
      <c r="C9" s="213">
        <f>SUM(C29:C78)</f>
        <v>75090</v>
      </c>
      <c r="D9" s="213">
        <v>11642489</v>
      </c>
      <c r="E9" s="213">
        <v>67730</v>
      </c>
      <c r="F9" s="213">
        <f>SUM(F29:F78)</f>
        <v>9528669</v>
      </c>
      <c r="G9" s="213">
        <v>66517</v>
      </c>
      <c r="H9" s="213">
        <f>SUM(H29:H78)</f>
        <v>8875071</v>
      </c>
      <c r="I9" s="213">
        <f>SUM(I29:I78)</f>
        <v>25610</v>
      </c>
      <c r="J9" s="213">
        <v>1050124</v>
      </c>
      <c r="K9" s="213">
        <f aca="true" t="shared" si="0" ref="K9:Q9">SUM(K29:K78)</f>
        <v>24920</v>
      </c>
      <c r="L9" s="213">
        <f t="shared" si="0"/>
        <v>1004795</v>
      </c>
      <c r="M9" s="213">
        <f t="shared" si="0"/>
        <v>459</v>
      </c>
      <c r="N9" s="213">
        <f t="shared" si="0"/>
        <v>25320</v>
      </c>
      <c r="O9" s="213">
        <f t="shared" si="0"/>
        <v>534</v>
      </c>
      <c r="P9" s="213">
        <f t="shared" si="0"/>
        <v>19944</v>
      </c>
      <c r="Q9" s="213">
        <f t="shared" si="0"/>
        <v>62247</v>
      </c>
      <c r="R9" s="213">
        <v>1063393</v>
      </c>
      <c r="S9" s="213">
        <f aca="true" t="shared" si="1" ref="S9:X9">SUM(S29:S78)</f>
        <v>61084</v>
      </c>
      <c r="T9" s="213">
        <f t="shared" si="1"/>
        <v>878426</v>
      </c>
      <c r="U9" s="213">
        <f t="shared" si="1"/>
        <v>575</v>
      </c>
      <c r="V9" s="213">
        <f t="shared" si="1"/>
        <v>63510</v>
      </c>
      <c r="W9" s="213">
        <f t="shared" si="1"/>
        <v>7791</v>
      </c>
      <c r="X9" s="213">
        <f t="shared" si="1"/>
        <v>120760</v>
      </c>
    </row>
    <row r="10" spans="2:24" s="214" customFormat="1" ht="8.25" customHeight="1">
      <c r="B10" s="215"/>
      <c r="C10" s="213"/>
      <c r="D10" s="213"/>
      <c r="E10" s="213"/>
      <c r="F10" s="213"/>
      <c r="G10" s="213"/>
      <c r="H10" s="213"/>
      <c r="I10" s="213"/>
      <c r="J10" s="213"/>
      <c r="K10" s="213"/>
      <c r="L10" s="213"/>
      <c r="M10" s="213"/>
      <c r="N10" s="213"/>
      <c r="O10" s="213"/>
      <c r="P10" s="213"/>
      <c r="Q10" s="213"/>
      <c r="R10" s="213"/>
      <c r="S10" s="213"/>
      <c r="T10" s="213"/>
      <c r="U10" s="213"/>
      <c r="V10" s="213"/>
      <c r="W10" s="213"/>
      <c r="X10" s="213"/>
    </row>
    <row r="11" spans="2:24" s="216" customFormat="1" ht="15" customHeight="1">
      <c r="B11" s="217" t="s">
        <v>917</v>
      </c>
      <c r="C11" s="218">
        <f aca="true" t="shared" si="2" ref="C11:X11">SUM(C12:C21)</f>
        <v>63785</v>
      </c>
      <c r="D11" s="218">
        <f t="shared" si="2"/>
        <v>11434622</v>
      </c>
      <c r="E11" s="218">
        <f t="shared" si="2"/>
        <v>60387</v>
      </c>
      <c r="F11" s="218">
        <f t="shared" si="2"/>
        <v>9412261</v>
      </c>
      <c r="G11" s="218">
        <f t="shared" si="2"/>
        <v>59679</v>
      </c>
      <c r="H11" s="218">
        <f t="shared" si="2"/>
        <v>8007474</v>
      </c>
      <c r="I11" s="218">
        <f t="shared" si="2"/>
        <v>23235</v>
      </c>
      <c r="J11" s="218">
        <f t="shared" si="2"/>
        <v>1024651</v>
      </c>
      <c r="K11" s="218">
        <f t="shared" si="2"/>
        <v>22593</v>
      </c>
      <c r="L11" s="218">
        <f t="shared" si="2"/>
        <v>979760</v>
      </c>
      <c r="M11" s="218">
        <f t="shared" si="2"/>
        <v>446</v>
      </c>
      <c r="N11" s="218">
        <f t="shared" si="2"/>
        <v>25174</v>
      </c>
      <c r="O11" s="218">
        <f t="shared" si="2"/>
        <v>490</v>
      </c>
      <c r="P11" s="218">
        <f t="shared" si="2"/>
        <v>19652</v>
      </c>
      <c r="Q11" s="218">
        <f t="shared" si="2"/>
        <v>53733</v>
      </c>
      <c r="R11" s="218">
        <f t="shared" si="2"/>
        <v>907710</v>
      </c>
      <c r="S11" s="218">
        <f t="shared" si="2"/>
        <v>52720</v>
      </c>
      <c r="T11" s="218">
        <f t="shared" si="2"/>
        <v>727491</v>
      </c>
      <c r="U11" s="218">
        <f t="shared" si="2"/>
        <v>569</v>
      </c>
      <c r="V11" s="218">
        <f t="shared" si="2"/>
        <v>63449</v>
      </c>
      <c r="W11" s="218">
        <f t="shared" si="2"/>
        <v>7099</v>
      </c>
      <c r="X11" s="218">
        <f t="shared" si="2"/>
        <v>116770</v>
      </c>
    </row>
    <row r="12" spans="2:24" ht="15" customHeight="1">
      <c r="B12" s="219" t="s">
        <v>918</v>
      </c>
      <c r="C12" s="220">
        <v>602</v>
      </c>
      <c r="D12" s="220">
        <v>10922</v>
      </c>
      <c r="E12" s="220">
        <v>123</v>
      </c>
      <c r="F12" s="220">
        <v>1512</v>
      </c>
      <c r="G12" s="220">
        <v>88</v>
      </c>
      <c r="H12" s="220">
        <v>1104</v>
      </c>
      <c r="I12" s="220">
        <v>392</v>
      </c>
      <c r="J12" s="220">
        <v>6476</v>
      </c>
      <c r="K12" s="220">
        <v>389</v>
      </c>
      <c r="L12" s="220">
        <v>6435</v>
      </c>
      <c r="M12" s="221">
        <v>0</v>
      </c>
      <c r="N12" s="221">
        <v>0</v>
      </c>
      <c r="O12" s="220">
        <v>3</v>
      </c>
      <c r="P12" s="220">
        <v>41</v>
      </c>
      <c r="Q12" s="220">
        <v>376</v>
      </c>
      <c r="R12" s="220">
        <v>2934</v>
      </c>
      <c r="S12" s="220">
        <v>367</v>
      </c>
      <c r="T12" s="220">
        <v>2756</v>
      </c>
      <c r="U12" s="220">
        <v>1</v>
      </c>
      <c r="V12" s="220">
        <v>10</v>
      </c>
      <c r="W12" s="220">
        <v>26</v>
      </c>
      <c r="X12" s="220">
        <v>168</v>
      </c>
    </row>
    <row r="13" spans="2:24" ht="15" customHeight="1">
      <c r="B13" s="222" t="s">
        <v>919</v>
      </c>
      <c r="C13" s="223">
        <v>8156</v>
      </c>
      <c r="D13" s="223">
        <v>314158</v>
      </c>
      <c r="E13" s="223">
        <v>7071</v>
      </c>
      <c r="F13" s="223">
        <v>214162</v>
      </c>
      <c r="G13" s="223">
        <v>6841</v>
      </c>
      <c r="H13" s="223">
        <v>198122</v>
      </c>
      <c r="I13" s="223">
        <v>2472</v>
      </c>
      <c r="J13" s="223">
        <v>47071</v>
      </c>
      <c r="K13" s="223">
        <v>2443</v>
      </c>
      <c r="L13" s="223">
        <v>46449</v>
      </c>
      <c r="M13" s="223">
        <v>15</v>
      </c>
      <c r="N13" s="223">
        <v>302</v>
      </c>
      <c r="O13" s="223">
        <v>24</v>
      </c>
      <c r="P13" s="223">
        <v>320</v>
      </c>
      <c r="Q13" s="223">
        <v>6327</v>
      </c>
      <c r="R13" s="223">
        <v>52925</v>
      </c>
      <c r="S13" s="223">
        <v>6215</v>
      </c>
      <c r="T13" s="223">
        <v>45973</v>
      </c>
      <c r="U13" s="223">
        <v>8</v>
      </c>
      <c r="V13" s="223">
        <v>114</v>
      </c>
      <c r="W13" s="223">
        <v>733</v>
      </c>
      <c r="X13" s="223">
        <v>6838</v>
      </c>
    </row>
    <row r="14" spans="2:24" ht="15" customHeight="1">
      <c r="B14" s="222" t="s">
        <v>920</v>
      </c>
      <c r="C14" s="223">
        <v>15942</v>
      </c>
      <c r="D14" s="223">
        <v>1148250</v>
      </c>
      <c r="E14" s="223">
        <v>14993</v>
      </c>
      <c r="F14" s="223">
        <v>840578</v>
      </c>
      <c r="G14" s="223">
        <v>14741</v>
      </c>
      <c r="H14" s="223">
        <v>775269</v>
      </c>
      <c r="I14" s="223">
        <v>5977</v>
      </c>
      <c r="J14" s="223">
        <v>166115</v>
      </c>
      <c r="K14" s="223">
        <v>5846</v>
      </c>
      <c r="L14" s="223">
        <v>161668</v>
      </c>
      <c r="M14" s="223">
        <v>96</v>
      </c>
      <c r="N14" s="223">
        <v>2771</v>
      </c>
      <c r="O14" s="223">
        <v>64</v>
      </c>
      <c r="P14" s="223">
        <v>1676</v>
      </c>
      <c r="Q14" s="223">
        <v>13072</v>
      </c>
      <c r="R14" s="223">
        <v>141557</v>
      </c>
      <c r="S14" s="223">
        <v>12790</v>
      </c>
      <c r="T14" s="223">
        <v>118852</v>
      </c>
      <c r="U14" s="223">
        <v>43</v>
      </c>
      <c r="V14" s="223">
        <v>796</v>
      </c>
      <c r="W14" s="223">
        <v>1797</v>
      </c>
      <c r="X14" s="223">
        <v>21909</v>
      </c>
    </row>
    <row r="15" spans="2:24" ht="15" customHeight="1">
      <c r="B15" s="222" t="s">
        <v>921</v>
      </c>
      <c r="C15" s="223">
        <v>11093</v>
      </c>
      <c r="D15" s="223">
        <v>1354606</v>
      </c>
      <c r="E15" s="223">
        <v>10680</v>
      </c>
      <c r="F15" s="223">
        <v>1013490</v>
      </c>
      <c r="G15" s="223">
        <v>10607</v>
      </c>
      <c r="H15" s="223">
        <v>937882</v>
      </c>
      <c r="I15" s="223">
        <v>4722</v>
      </c>
      <c r="J15" s="223">
        <v>202950</v>
      </c>
      <c r="K15" s="223">
        <v>4608</v>
      </c>
      <c r="L15" s="223">
        <v>196380</v>
      </c>
      <c r="M15" s="223">
        <v>83</v>
      </c>
      <c r="N15" s="223">
        <v>3109</v>
      </c>
      <c r="O15" s="223">
        <v>95</v>
      </c>
      <c r="P15" s="223">
        <v>3451</v>
      </c>
      <c r="Q15" s="223">
        <v>9318</v>
      </c>
      <c r="R15" s="223">
        <v>138166</v>
      </c>
      <c r="S15" s="223">
        <v>9132</v>
      </c>
      <c r="T15" s="223">
        <v>114693</v>
      </c>
      <c r="U15" s="223">
        <v>49</v>
      </c>
      <c r="V15" s="223">
        <v>1644</v>
      </c>
      <c r="W15" s="223">
        <v>1359</v>
      </c>
      <c r="X15" s="223">
        <v>21829</v>
      </c>
    </row>
    <row r="16" spans="2:24" ht="15" customHeight="1">
      <c r="B16" s="222" t="s">
        <v>922</v>
      </c>
      <c r="C16" s="223">
        <v>7637</v>
      </c>
      <c r="D16" s="223">
        <v>1313269</v>
      </c>
      <c r="E16" s="223">
        <v>7414</v>
      </c>
      <c r="F16" s="223">
        <v>1011635</v>
      </c>
      <c r="G16" s="223">
        <v>7371</v>
      </c>
      <c r="H16" s="223">
        <v>938993</v>
      </c>
      <c r="I16" s="223">
        <v>3151</v>
      </c>
      <c r="J16" s="223">
        <v>184005</v>
      </c>
      <c r="K16" s="223">
        <v>3057</v>
      </c>
      <c r="L16" s="223">
        <v>177897</v>
      </c>
      <c r="M16" s="223">
        <v>69</v>
      </c>
      <c r="N16" s="223">
        <v>3067</v>
      </c>
      <c r="O16" s="223">
        <v>75</v>
      </c>
      <c r="P16" s="223">
        <v>3041</v>
      </c>
      <c r="Q16" s="223">
        <v>6529</v>
      </c>
      <c r="R16" s="223">
        <v>117629</v>
      </c>
      <c r="S16" s="223">
        <v>6425</v>
      </c>
      <c r="T16" s="223">
        <v>9574</v>
      </c>
      <c r="U16" s="223">
        <v>50</v>
      </c>
      <c r="V16" s="223">
        <v>1969</v>
      </c>
      <c r="W16" s="223">
        <v>887</v>
      </c>
      <c r="X16" s="223">
        <v>16086</v>
      </c>
    </row>
    <row r="17" spans="2:24" ht="15" customHeight="1">
      <c r="B17" s="222" t="s">
        <v>923</v>
      </c>
      <c r="C17" s="223">
        <v>5390</v>
      </c>
      <c r="D17" s="223">
        <v>1195976</v>
      </c>
      <c r="E17" s="223">
        <v>5245</v>
      </c>
      <c r="F17" s="223">
        <v>955235</v>
      </c>
      <c r="G17" s="223">
        <v>5227</v>
      </c>
      <c r="H17" s="223">
        <v>891737</v>
      </c>
      <c r="I17" s="223">
        <v>2003</v>
      </c>
      <c r="J17" s="223">
        <v>141451</v>
      </c>
      <c r="K17" s="223">
        <v>1926</v>
      </c>
      <c r="L17" s="223">
        <v>136138</v>
      </c>
      <c r="M17" s="223">
        <v>51</v>
      </c>
      <c r="N17" s="223">
        <v>2801</v>
      </c>
      <c r="O17" s="223">
        <v>63</v>
      </c>
      <c r="P17" s="223">
        <v>2472</v>
      </c>
      <c r="Q17" s="223">
        <v>4643</v>
      </c>
      <c r="R17" s="223">
        <v>9290</v>
      </c>
      <c r="S17" s="223">
        <v>4549</v>
      </c>
      <c r="T17" s="223">
        <v>85073</v>
      </c>
      <c r="U17" s="223">
        <v>59</v>
      </c>
      <c r="V17" s="223">
        <v>2640</v>
      </c>
      <c r="W17" s="223">
        <v>591</v>
      </c>
      <c r="X17" s="223">
        <v>11577</v>
      </c>
    </row>
    <row r="18" spans="2:24" ht="15" customHeight="1">
      <c r="B18" s="222" t="s">
        <v>924</v>
      </c>
      <c r="C18" s="223">
        <v>3967</v>
      </c>
      <c r="D18" s="223">
        <v>1076498</v>
      </c>
      <c r="E18" s="223">
        <v>3910</v>
      </c>
      <c r="F18" s="223">
        <v>904962</v>
      </c>
      <c r="G18" s="223">
        <v>3902</v>
      </c>
      <c r="H18" s="223">
        <v>84532</v>
      </c>
      <c r="I18" s="223">
        <v>1329</v>
      </c>
      <c r="J18" s="223">
        <v>89729</v>
      </c>
      <c r="K18" s="223">
        <v>1274</v>
      </c>
      <c r="L18" s="223">
        <v>85061</v>
      </c>
      <c r="M18" s="223">
        <v>36</v>
      </c>
      <c r="N18" s="223">
        <v>2797</v>
      </c>
      <c r="O18" s="223">
        <v>44</v>
      </c>
      <c r="P18" s="223">
        <v>1871</v>
      </c>
      <c r="Q18" s="223">
        <v>3523</v>
      </c>
      <c r="R18" s="223">
        <v>81807</v>
      </c>
      <c r="S18" s="223">
        <v>3477</v>
      </c>
      <c r="T18" s="223">
        <v>70434</v>
      </c>
      <c r="U18" s="223">
        <v>40</v>
      </c>
      <c r="V18" s="223">
        <v>2386</v>
      </c>
      <c r="W18" s="223">
        <v>418</v>
      </c>
      <c r="X18" s="223">
        <v>8987</v>
      </c>
    </row>
    <row r="19" spans="2:24" ht="15" customHeight="1">
      <c r="B19" s="222" t="s">
        <v>925</v>
      </c>
      <c r="C19" s="223">
        <v>5123</v>
      </c>
      <c r="D19" s="223">
        <v>1758718</v>
      </c>
      <c r="E19" s="223">
        <v>5093</v>
      </c>
      <c r="F19" s="223">
        <v>1546282</v>
      </c>
      <c r="G19" s="223">
        <v>5072</v>
      </c>
      <c r="H19" s="223">
        <v>1448908</v>
      </c>
      <c r="I19" s="223">
        <v>1516</v>
      </c>
      <c r="J19" s="223">
        <v>93209</v>
      </c>
      <c r="K19" s="223">
        <v>1450</v>
      </c>
      <c r="L19" s="223">
        <v>86810</v>
      </c>
      <c r="M19" s="223">
        <v>43</v>
      </c>
      <c r="N19" s="223">
        <v>3133</v>
      </c>
      <c r="O19" s="223">
        <v>59</v>
      </c>
      <c r="P19" s="223">
        <v>3252</v>
      </c>
      <c r="Q19" s="223">
        <v>4584</v>
      </c>
      <c r="R19" s="223">
        <v>119227</v>
      </c>
      <c r="S19" s="223">
        <v>4506</v>
      </c>
      <c r="T19" s="223">
        <v>101243</v>
      </c>
      <c r="U19" s="223">
        <v>81</v>
      </c>
      <c r="V19" s="223">
        <v>6282</v>
      </c>
      <c r="W19" s="223">
        <v>584</v>
      </c>
      <c r="X19" s="223">
        <v>11702</v>
      </c>
    </row>
    <row r="20" spans="2:24" ht="15" customHeight="1">
      <c r="B20" s="222" t="s">
        <v>926</v>
      </c>
      <c r="C20" s="223">
        <v>2810</v>
      </c>
      <c r="D20" s="223">
        <v>1246056</v>
      </c>
      <c r="E20" s="223">
        <v>2802</v>
      </c>
      <c r="F20" s="223">
        <v>1119028</v>
      </c>
      <c r="G20" s="223">
        <v>2792</v>
      </c>
      <c r="H20" s="223">
        <v>1051148</v>
      </c>
      <c r="I20" s="223">
        <v>777</v>
      </c>
      <c r="J20" s="223">
        <v>42859</v>
      </c>
      <c r="K20" s="223">
        <v>741</v>
      </c>
      <c r="L20" s="223">
        <v>38585</v>
      </c>
      <c r="M20" s="223">
        <v>28</v>
      </c>
      <c r="N20" s="223">
        <v>3014</v>
      </c>
      <c r="O20" s="223">
        <v>27</v>
      </c>
      <c r="P20" s="223">
        <v>1260</v>
      </c>
      <c r="Q20" s="223">
        <v>2538</v>
      </c>
      <c r="R20" s="223">
        <v>84169</v>
      </c>
      <c r="S20" s="223">
        <v>2490</v>
      </c>
      <c r="T20" s="223">
        <v>68812</v>
      </c>
      <c r="U20" s="223">
        <v>76</v>
      </c>
      <c r="V20" s="223">
        <v>8553</v>
      </c>
      <c r="W20" s="223">
        <v>341</v>
      </c>
      <c r="X20" s="223">
        <v>6804</v>
      </c>
    </row>
    <row r="21" spans="2:24" ht="15" customHeight="1">
      <c r="B21" s="222" t="s">
        <v>927</v>
      </c>
      <c r="C21" s="223">
        <v>3065</v>
      </c>
      <c r="D21" s="223">
        <v>2016169</v>
      </c>
      <c r="E21" s="223">
        <v>3056</v>
      </c>
      <c r="F21" s="223">
        <v>1805377</v>
      </c>
      <c r="G21" s="223">
        <v>3038</v>
      </c>
      <c r="H21" s="223">
        <v>1679779</v>
      </c>
      <c r="I21" s="223">
        <v>896</v>
      </c>
      <c r="J21" s="223">
        <v>50786</v>
      </c>
      <c r="K21" s="223">
        <v>859</v>
      </c>
      <c r="L21" s="223">
        <v>44337</v>
      </c>
      <c r="M21" s="223">
        <v>25</v>
      </c>
      <c r="N21" s="223">
        <v>4180</v>
      </c>
      <c r="O21" s="223">
        <v>36</v>
      </c>
      <c r="P21" s="223">
        <v>2268</v>
      </c>
      <c r="Q21" s="223">
        <v>2823</v>
      </c>
      <c r="R21" s="223">
        <v>160006</v>
      </c>
      <c r="S21" s="223">
        <v>2769</v>
      </c>
      <c r="T21" s="223">
        <v>110081</v>
      </c>
      <c r="U21" s="223">
        <v>162</v>
      </c>
      <c r="V21" s="223">
        <v>39055</v>
      </c>
      <c r="W21" s="223">
        <v>363</v>
      </c>
      <c r="X21" s="223">
        <v>10870</v>
      </c>
    </row>
    <row r="22" spans="2:24" s="216" customFormat="1" ht="15" customHeight="1">
      <c r="B22" s="224" t="s">
        <v>928</v>
      </c>
      <c r="C22" s="213">
        <v>11305</v>
      </c>
      <c r="D22" s="213">
        <v>207867</v>
      </c>
      <c r="E22" s="213">
        <v>7343</v>
      </c>
      <c r="F22" s="213">
        <v>116408</v>
      </c>
      <c r="G22" s="213">
        <v>6838</v>
      </c>
      <c r="H22" s="213">
        <v>106797</v>
      </c>
      <c r="I22" s="213">
        <v>2375</v>
      </c>
      <c r="J22" s="213">
        <v>25473</v>
      </c>
      <c r="K22" s="213">
        <v>2327</v>
      </c>
      <c r="L22" s="213">
        <v>25035</v>
      </c>
      <c r="M22" s="213">
        <v>13</v>
      </c>
      <c r="N22" s="213">
        <v>146</v>
      </c>
      <c r="O22" s="213">
        <v>44</v>
      </c>
      <c r="P22" s="213">
        <v>292</v>
      </c>
      <c r="Q22" s="213">
        <v>8514</v>
      </c>
      <c r="R22" s="213">
        <v>65986</v>
      </c>
      <c r="S22" s="213">
        <v>8364</v>
      </c>
      <c r="T22" s="213">
        <v>60935</v>
      </c>
      <c r="U22" s="213">
        <v>6</v>
      </c>
      <c r="V22" s="213">
        <v>61</v>
      </c>
      <c r="W22" s="213">
        <v>692</v>
      </c>
      <c r="X22" s="213">
        <v>4990</v>
      </c>
    </row>
    <row r="23" spans="2:24" s="214" customFormat="1" ht="8.25" customHeight="1">
      <c r="B23" s="215"/>
      <c r="C23" s="213"/>
      <c r="D23" s="213"/>
      <c r="E23" s="213"/>
      <c r="F23" s="213"/>
      <c r="G23" s="213"/>
      <c r="H23" s="213"/>
      <c r="I23" s="213"/>
      <c r="J23" s="213"/>
      <c r="K23" s="213"/>
      <c r="L23" s="213"/>
      <c r="M23" s="213"/>
      <c r="N23" s="213"/>
      <c r="O23" s="213"/>
      <c r="P23" s="213"/>
      <c r="Q23" s="213"/>
      <c r="R23" s="213"/>
      <c r="S23" s="213"/>
      <c r="T23" s="213"/>
      <c r="U23" s="213"/>
      <c r="V23" s="213"/>
      <c r="W23" s="213"/>
      <c r="X23" s="213"/>
    </row>
    <row r="24" spans="2:24" s="225" customFormat="1" ht="15" customHeight="1">
      <c r="B24" s="212" t="s">
        <v>742</v>
      </c>
      <c r="C24" s="218">
        <f>+C29+C35+C36+C37+C40+C41+C42+C45+C46+C47+C48+C49+C50+C51</f>
        <v>32858</v>
      </c>
      <c r="D24" s="218">
        <v>3480241</v>
      </c>
      <c r="E24" s="218">
        <f aca="true" t="shared" si="3" ref="E24:L24">+E29+E35+E36+E37+E40+E41+E42+E45+E46+E47+E48+E49+E50+E51</f>
        <v>28534</v>
      </c>
      <c r="F24" s="218">
        <f t="shared" si="3"/>
        <v>2271132</v>
      </c>
      <c r="G24" s="218">
        <f t="shared" si="3"/>
        <v>27917</v>
      </c>
      <c r="H24" s="218">
        <f t="shared" si="3"/>
        <v>2094654</v>
      </c>
      <c r="I24" s="218">
        <f t="shared" si="3"/>
        <v>17159</v>
      </c>
      <c r="J24" s="218">
        <f t="shared" si="3"/>
        <v>759980</v>
      </c>
      <c r="K24" s="218">
        <f t="shared" si="3"/>
        <v>16866</v>
      </c>
      <c r="L24" s="218">
        <f t="shared" si="3"/>
        <v>741540</v>
      </c>
      <c r="M24" s="218">
        <v>209</v>
      </c>
      <c r="N24" s="218">
        <v>8587</v>
      </c>
      <c r="O24" s="218">
        <f>+O29+O35+O36+O37+O40+O41+O42+O45+O46+O47+O48+O49+O50+O51</f>
        <v>289</v>
      </c>
      <c r="P24" s="218">
        <v>9823</v>
      </c>
      <c r="Q24" s="218">
        <f>+Q29+Q35+Q36+Q37+Q40+Q41+Q42+Q45+Q46+Q47+Q48+Q49+Q50+Q51</f>
        <v>26451</v>
      </c>
      <c r="R24" s="218">
        <f>+R29+R35+R36+R37+R40+R41+R42+R45+R46+R47+R48+R49+R50+R51</f>
        <v>449129</v>
      </c>
      <c r="S24" s="218">
        <f>+S29+S35+S36+S37+S40+S41+S42+S45+S46+S47+S48+S49+S50+S51</f>
        <v>25912</v>
      </c>
      <c r="T24" s="218">
        <f>+T29+T35+T36+T37+T40+T41+T42+T45+T46+T47+T48+T49+T50+T51</f>
        <v>374451</v>
      </c>
      <c r="U24" s="218">
        <v>143</v>
      </c>
      <c r="V24" s="218">
        <v>13365</v>
      </c>
      <c r="W24" s="218">
        <f>+W29+W35+W36+W37+W40+W41+W42+W45+W46+W47+W48+W49+W50+W51</f>
        <v>3775</v>
      </c>
      <c r="X24" s="218">
        <f>+X29+X35+X36+X37+X40+X41+X42+X45+X46+X47+X48+X49+X50+X51</f>
        <v>61313</v>
      </c>
    </row>
    <row r="25" spans="2:24" s="225" customFormat="1" ht="15" customHeight="1">
      <c r="B25" s="212" t="s">
        <v>743</v>
      </c>
      <c r="C25" s="218">
        <f>+C34+C53+C54+C55+C56+C57+C58+C59</f>
        <v>8595</v>
      </c>
      <c r="D25" s="218">
        <v>1662581</v>
      </c>
      <c r="E25" s="218">
        <v>8272</v>
      </c>
      <c r="F25" s="218">
        <f aca="true" t="shared" si="4" ref="F25:L25">+F34+F53+F54+F55+F56+F57+F58+F59</f>
        <v>1525591</v>
      </c>
      <c r="G25" s="218">
        <f t="shared" si="4"/>
        <v>8184</v>
      </c>
      <c r="H25" s="218">
        <f t="shared" si="4"/>
        <v>1397985</v>
      </c>
      <c r="I25" s="218">
        <f t="shared" si="4"/>
        <v>432</v>
      </c>
      <c r="J25" s="218">
        <f t="shared" si="4"/>
        <v>11595</v>
      </c>
      <c r="K25" s="218">
        <f t="shared" si="4"/>
        <v>374</v>
      </c>
      <c r="L25" s="218">
        <f t="shared" si="4"/>
        <v>7153</v>
      </c>
      <c r="M25" s="218">
        <v>39</v>
      </c>
      <c r="N25" s="218">
        <v>3273</v>
      </c>
      <c r="O25" s="218">
        <v>27</v>
      </c>
      <c r="P25" s="218">
        <v>1169</v>
      </c>
      <c r="Q25" s="218">
        <f>+Q34+Q53+Q54+Q55+Q56+Q57+Q58+Q59</f>
        <v>7555</v>
      </c>
      <c r="R25" s="218">
        <f>+R34+R53+R54+R55+R56+R57+R58+R59</f>
        <v>125395</v>
      </c>
      <c r="S25" s="218">
        <f>+S34+S53+S54+S55+S56+S57+S58+S59</f>
        <v>7464</v>
      </c>
      <c r="T25" s="218">
        <f>+T34+T53+T54+T55+T56+T57+T58+T59</f>
        <v>98548</v>
      </c>
      <c r="U25" s="218">
        <f>+U34+U53+U54+U55+U56+U57+U58+U59</f>
        <v>149</v>
      </c>
      <c r="V25" s="218">
        <v>15484</v>
      </c>
      <c r="W25" s="218">
        <f>+W34+W53+W54+W55+W56+W57+W58+W59</f>
        <v>761</v>
      </c>
      <c r="X25" s="218">
        <f>+X34+X53+X54+X55+X56+X57+X58+X59</f>
        <v>11363</v>
      </c>
    </row>
    <row r="26" spans="2:24" s="225" customFormat="1" ht="15" customHeight="1">
      <c r="B26" s="212" t="s">
        <v>744</v>
      </c>
      <c r="C26" s="218">
        <f>+C30+C39+C43+C61+C62+C63+C64+C65</f>
        <v>15342</v>
      </c>
      <c r="D26" s="218">
        <f>+D30+D39+D43+D61+D62+D63+D64+D65</f>
        <v>2401063</v>
      </c>
      <c r="E26" s="218">
        <f>+E30+E39+E43+E61+E62+E63+E64+E65</f>
        <v>13877</v>
      </c>
      <c r="F26" s="218">
        <f>+F30+F39+F43+F61+F62+F63+F64+F65</f>
        <v>2024607</v>
      </c>
      <c r="G26" s="218">
        <v>13654</v>
      </c>
      <c r="H26" s="218">
        <f>+H30+H39+H43+H61+H62+H63+H64+H65</f>
        <v>1889835</v>
      </c>
      <c r="I26" s="218">
        <f>+I30+I39+I43+I61+I62+I63+I64+I65</f>
        <v>3819</v>
      </c>
      <c r="J26" s="218">
        <f>+J30+J39+J43+J61+J62+J63+J64+J65</f>
        <v>157100</v>
      </c>
      <c r="K26" s="218">
        <f>+K30+K39+K43+K61+K62+K63+K64+K65</f>
        <v>3548</v>
      </c>
      <c r="L26" s="218">
        <f>+L30+L39+L43+L61+L62+L63+L64+L65</f>
        <v>141337</v>
      </c>
      <c r="M26" s="218">
        <v>179</v>
      </c>
      <c r="N26" s="218">
        <v>8808</v>
      </c>
      <c r="O26" s="218">
        <f aca="true" t="shared" si="5" ref="O26:U26">+O30+O39+O43+O61+O62+O63+O64+O65</f>
        <v>141</v>
      </c>
      <c r="P26" s="218">
        <f t="shared" si="5"/>
        <v>6921</v>
      </c>
      <c r="Q26" s="218">
        <f t="shared" si="5"/>
        <v>13607</v>
      </c>
      <c r="R26" s="218">
        <f t="shared" si="5"/>
        <v>219356</v>
      </c>
      <c r="S26" s="218">
        <f t="shared" si="5"/>
        <v>13439</v>
      </c>
      <c r="T26" s="218">
        <f t="shared" si="5"/>
        <v>174519</v>
      </c>
      <c r="U26" s="218">
        <f t="shared" si="5"/>
        <v>197</v>
      </c>
      <c r="V26" s="218">
        <v>22203</v>
      </c>
      <c r="W26" s="218">
        <f>+W30+W39+W43+W61+W62+W63+W64+W65</f>
        <v>1590</v>
      </c>
      <c r="X26" s="218">
        <f>+X30+X39+X43+X61+X62+X63+X64+X65</f>
        <v>22634</v>
      </c>
    </row>
    <row r="27" spans="2:24" s="225" customFormat="1" ht="15" customHeight="1">
      <c r="B27" s="212" t="s">
        <v>745</v>
      </c>
      <c r="C27" s="218">
        <f aca="true" t="shared" si="6" ref="C27:I27">+C31+C32+C67+C68+C69+C70+C71+C72+C73+C74+C75+C76+C77+C78</f>
        <v>18295</v>
      </c>
      <c r="D27" s="218">
        <f t="shared" si="6"/>
        <v>4098604</v>
      </c>
      <c r="E27" s="218">
        <f t="shared" si="6"/>
        <v>17047</v>
      </c>
      <c r="F27" s="218">
        <f t="shared" si="6"/>
        <v>3707339</v>
      </c>
      <c r="G27" s="218">
        <f t="shared" si="6"/>
        <v>16762</v>
      </c>
      <c r="H27" s="218">
        <f t="shared" si="6"/>
        <v>3492597</v>
      </c>
      <c r="I27" s="218">
        <f t="shared" si="6"/>
        <v>4200</v>
      </c>
      <c r="J27" s="218">
        <v>121449</v>
      </c>
      <c r="K27" s="218">
        <f>+K31+K32+K67+K68+K69+K70+K71+K72+K73+K74+K75+K76+K77+K78</f>
        <v>4132</v>
      </c>
      <c r="L27" s="218">
        <f>+L31+L32+L67+L68+L69+L70+L71+L72+L73+L74+L75+L76+L77+L78</f>
        <v>114765</v>
      </c>
      <c r="M27" s="218">
        <v>32</v>
      </c>
      <c r="N27" s="218">
        <v>4652</v>
      </c>
      <c r="O27" s="218">
        <v>77</v>
      </c>
      <c r="P27" s="218">
        <v>2031</v>
      </c>
      <c r="Q27" s="218">
        <f>+Q31+Q32+Q67+Q68+Q69+Q70+Q71+Q72+Q73+Q74+Q75+Q76+Q77+Q78</f>
        <v>14634</v>
      </c>
      <c r="R27" s="218">
        <v>269816</v>
      </c>
      <c r="S27" s="218">
        <f>+S31+S32+S67+S68+S69+S70+S71+S72+S73+S74+S75+S76+S77+S78</f>
        <v>14269</v>
      </c>
      <c r="T27" s="218">
        <f>+T31+T32+T67+T68+T69+T70+T71+T72+T73+T74+T75+T76+T77+T78</f>
        <v>230908</v>
      </c>
      <c r="U27" s="218">
        <v>86</v>
      </c>
      <c r="V27" s="218">
        <v>12458</v>
      </c>
      <c r="W27" s="218">
        <f>+W31+W32+W67+W68+W69+W70+W71+W72+W73+W74+W75+W76+W77+W78</f>
        <v>1665</v>
      </c>
      <c r="X27" s="218">
        <f>+X31+X32+X67+X68+X69+X70+X71+X72+X73+X74+X75+X76+X77+X78</f>
        <v>25450</v>
      </c>
    </row>
    <row r="28" spans="2:24" ht="8.25" customHeight="1">
      <c r="B28" s="209"/>
      <c r="C28" s="223"/>
      <c r="D28" s="223"/>
      <c r="E28" s="223"/>
      <c r="F28" s="223"/>
      <c r="G28" s="223"/>
      <c r="H28" s="223"/>
      <c r="I28" s="223"/>
      <c r="J28" s="223"/>
      <c r="K28" s="223"/>
      <c r="L28" s="223"/>
      <c r="M28" s="223"/>
      <c r="N28" s="223"/>
      <c r="O28" s="223"/>
      <c r="P28" s="223"/>
      <c r="Q28" s="223"/>
      <c r="R28" s="223"/>
      <c r="S28" s="223"/>
      <c r="T28" s="223"/>
      <c r="U28" s="223"/>
      <c r="V28" s="223"/>
      <c r="W28" s="223"/>
      <c r="X28" s="223"/>
    </row>
    <row r="29" spans="2:24" ht="12">
      <c r="B29" s="209" t="s">
        <v>746</v>
      </c>
      <c r="C29" s="226">
        <v>6346</v>
      </c>
      <c r="D29" s="226">
        <v>560111</v>
      </c>
      <c r="E29" s="226">
        <v>5622</v>
      </c>
      <c r="F29" s="226">
        <v>408740</v>
      </c>
      <c r="G29" s="226">
        <v>5437</v>
      </c>
      <c r="H29" s="226">
        <v>367363</v>
      </c>
      <c r="I29" s="226">
        <v>2418</v>
      </c>
      <c r="J29" s="226">
        <v>75989</v>
      </c>
      <c r="K29" s="226">
        <v>2349</v>
      </c>
      <c r="L29" s="226">
        <v>72961</v>
      </c>
      <c r="M29" s="226">
        <v>42</v>
      </c>
      <c r="N29" s="227">
        <v>1201</v>
      </c>
      <c r="O29" s="226">
        <v>69</v>
      </c>
      <c r="P29" s="226">
        <v>1827</v>
      </c>
      <c r="Q29" s="226">
        <v>5272</v>
      </c>
      <c r="R29" s="226">
        <v>75382</v>
      </c>
      <c r="S29" s="226">
        <v>5180</v>
      </c>
      <c r="T29" s="226">
        <v>64629</v>
      </c>
      <c r="U29" s="226">
        <v>27</v>
      </c>
      <c r="V29" s="226">
        <v>2841</v>
      </c>
      <c r="W29" s="226">
        <v>705</v>
      </c>
      <c r="X29" s="226">
        <v>7912</v>
      </c>
    </row>
    <row r="30" spans="2:24" ht="12">
      <c r="B30" s="209" t="s">
        <v>747</v>
      </c>
      <c r="C30" s="226">
        <v>2715</v>
      </c>
      <c r="D30" s="226">
        <v>441779</v>
      </c>
      <c r="E30" s="226">
        <v>2293</v>
      </c>
      <c r="F30" s="226">
        <v>388257</v>
      </c>
      <c r="G30" s="226">
        <v>2254</v>
      </c>
      <c r="H30" s="226">
        <v>356078</v>
      </c>
      <c r="I30" s="226">
        <v>314</v>
      </c>
      <c r="J30" s="226">
        <v>12826</v>
      </c>
      <c r="K30" s="226">
        <v>306</v>
      </c>
      <c r="L30" s="226">
        <v>12363</v>
      </c>
      <c r="M30" s="226">
        <v>3</v>
      </c>
      <c r="N30" s="227">
        <v>150</v>
      </c>
      <c r="O30" s="226">
        <v>7</v>
      </c>
      <c r="P30" s="226">
        <v>313</v>
      </c>
      <c r="Q30" s="226">
        <v>2501</v>
      </c>
      <c r="R30" s="226">
        <v>40696</v>
      </c>
      <c r="S30" s="226">
        <v>2463</v>
      </c>
      <c r="T30" s="226">
        <v>35739</v>
      </c>
      <c r="U30" s="226">
        <v>22</v>
      </c>
      <c r="V30" s="226">
        <v>1604</v>
      </c>
      <c r="W30" s="226">
        <v>265</v>
      </c>
      <c r="X30" s="226">
        <v>3353</v>
      </c>
    </row>
    <row r="31" spans="2:24" ht="12">
      <c r="B31" s="209" t="s">
        <v>748</v>
      </c>
      <c r="C31" s="226">
        <v>2626</v>
      </c>
      <c r="D31" s="226">
        <v>684414</v>
      </c>
      <c r="E31" s="226">
        <v>2511</v>
      </c>
      <c r="F31" s="226">
        <v>628687</v>
      </c>
      <c r="G31" s="226">
        <v>2474</v>
      </c>
      <c r="H31" s="226">
        <v>575828</v>
      </c>
      <c r="I31" s="226">
        <v>553</v>
      </c>
      <c r="J31" s="226">
        <v>9772</v>
      </c>
      <c r="K31" s="226">
        <v>528</v>
      </c>
      <c r="L31" s="226">
        <v>9413</v>
      </c>
      <c r="M31" s="226">
        <v>1</v>
      </c>
      <c r="N31" s="227">
        <v>20</v>
      </c>
      <c r="O31" s="226">
        <v>34</v>
      </c>
      <c r="P31" s="226">
        <v>339</v>
      </c>
      <c r="Q31" s="226">
        <v>2117</v>
      </c>
      <c r="R31" s="226">
        <v>45955</v>
      </c>
      <c r="S31" s="226">
        <v>2073</v>
      </c>
      <c r="T31" s="226">
        <v>44005</v>
      </c>
      <c r="U31" s="226">
        <v>1</v>
      </c>
      <c r="V31" s="226">
        <v>7</v>
      </c>
      <c r="W31" s="226">
        <v>182</v>
      </c>
      <c r="X31" s="226">
        <v>1943</v>
      </c>
    </row>
    <row r="32" spans="2:24" ht="12">
      <c r="B32" s="209" t="s">
        <v>749</v>
      </c>
      <c r="C32" s="226">
        <v>3538</v>
      </c>
      <c r="D32" s="226">
        <v>830028</v>
      </c>
      <c r="E32" s="226">
        <v>3188</v>
      </c>
      <c r="F32" s="226">
        <v>726474</v>
      </c>
      <c r="G32" s="226">
        <v>3166</v>
      </c>
      <c r="H32" s="226">
        <v>699960</v>
      </c>
      <c r="I32" s="226">
        <v>553</v>
      </c>
      <c r="J32" s="226">
        <v>22122</v>
      </c>
      <c r="K32" s="226">
        <v>552</v>
      </c>
      <c r="L32" s="226">
        <v>20951</v>
      </c>
      <c r="M32" s="226">
        <v>0</v>
      </c>
      <c r="N32" s="227">
        <v>0</v>
      </c>
      <c r="O32" s="226">
        <v>2</v>
      </c>
      <c r="P32" s="226">
        <v>171</v>
      </c>
      <c r="Q32" s="226">
        <v>2892</v>
      </c>
      <c r="R32" s="226">
        <v>82432</v>
      </c>
      <c r="S32" s="226">
        <v>2813</v>
      </c>
      <c r="T32" s="226">
        <v>75874</v>
      </c>
      <c r="U32" s="226">
        <v>3</v>
      </c>
      <c r="V32" s="226">
        <v>65</v>
      </c>
      <c r="W32" s="226">
        <v>360</v>
      </c>
      <c r="X32" s="226">
        <v>6493</v>
      </c>
    </row>
    <row r="33" spans="2:24" ht="12">
      <c r="B33" s="209"/>
      <c r="C33" s="226"/>
      <c r="D33" s="226"/>
      <c r="E33" s="226"/>
      <c r="F33" s="226"/>
      <c r="G33" s="226"/>
      <c r="H33" s="226"/>
      <c r="I33" s="226"/>
      <c r="J33" s="226"/>
      <c r="K33" s="226"/>
      <c r="L33" s="226"/>
      <c r="M33" s="226"/>
      <c r="N33" s="227"/>
      <c r="O33" s="226"/>
      <c r="P33" s="226"/>
      <c r="Q33" s="226"/>
      <c r="R33" s="226"/>
      <c r="S33" s="226"/>
      <c r="T33" s="226"/>
      <c r="U33" s="226"/>
      <c r="V33" s="226"/>
      <c r="W33" s="226"/>
      <c r="X33" s="226"/>
    </row>
    <row r="34" spans="2:24" ht="12">
      <c r="B34" s="209" t="s">
        <v>750</v>
      </c>
      <c r="C34" s="226">
        <v>2153</v>
      </c>
      <c r="D34" s="226">
        <v>510488</v>
      </c>
      <c r="E34" s="226">
        <v>2062</v>
      </c>
      <c r="F34" s="226">
        <v>478176</v>
      </c>
      <c r="G34" s="226">
        <v>2073</v>
      </c>
      <c r="H34" s="226">
        <v>440629</v>
      </c>
      <c r="I34" s="226">
        <v>67</v>
      </c>
      <c r="J34" s="226">
        <v>2942</v>
      </c>
      <c r="K34" s="226">
        <v>51</v>
      </c>
      <c r="L34" s="226">
        <v>1649</v>
      </c>
      <c r="M34" s="226">
        <v>9</v>
      </c>
      <c r="N34" s="227">
        <v>910</v>
      </c>
      <c r="O34" s="226">
        <v>9</v>
      </c>
      <c r="P34" s="226">
        <v>383</v>
      </c>
      <c r="Q34" s="226">
        <v>1880</v>
      </c>
      <c r="R34" s="226">
        <v>29370</v>
      </c>
      <c r="S34" s="226">
        <v>1857</v>
      </c>
      <c r="T34" s="226">
        <v>23603</v>
      </c>
      <c r="U34" s="226">
        <v>55</v>
      </c>
      <c r="V34" s="226">
        <v>3661</v>
      </c>
      <c r="W34" s="226">
        <v>152</v>
      </c>
      <c r="X34" s="226">
        <v>2106</v>
      </c>
    </row>
    <row r="35" spans="2:24" ht="12">
      <c r="B35" s="209" t="s">
        <v>751</v>
      </c>
      <c r="C35" s="226">
        <v>2850</v>
      </c>
      <c r="D35" s="226">
        <v>279030</v>
      </c>
      <c r="E35" s="226">
        <v>2402</v>
      </c>
      <c r="F35" s="226">
        <v>170810</v>
      </c>
      <c r="G35" s="226">
        <v>2359</v>
      </c>
      <c r="H35" s="226">
        <v>163289</v>
      </c>
      <c r="I35" s="226">
        <v>2388</v>
      </c>
      <c r="J35" s="226">
        <v>87218</v>
      </c>
      <c r="K35" s="226">
        <v>2383</v>
      </c>
      <c r="L35" s="226">
        <v>86099</v>
      </c>
      <c r="M35" s="226">
        <v>0</v>
      </c>
      <c r="N35" s="227">
        <v>0</v>
      </c>
      <c r="O35" s="226">
        <v>23</v>
      </c>
      <c r="P35" s="226">
        <v>1119</v>
      </c>
      <c r="Q35" s="226">
        <v>2217</v>
      </c>
      <c r="R35" s="226">
        <v>21002</v>
      </c>
      <c r="S35" s="226">
        <v>2199</v>
      </c>
      <c r="T35" s="226">
        <v>19533</v>
      </c>
      <c r="U35" s="226">
        <v>4</v>
      </c>
      <c r="V35" s="226">
        <v>175</v>
      </c>
      <c r="W35" s="226">
        <v>103</v>
      </c>
      <c r="X35" s="226">
        <v>1294</v>
      </c>
    </row>
    <row r="36" spans="2:24" ht="12">
      <c r="B36" s="209" t="s">
        <v>752</v>
      </c>
      <c r="C36" s="226">
        <v>2438</v>
      </c>
      <c r="D36" s="226">
        <v>236726</v>
      </c>
      <c r="E36" s="226">
        <v>2209</v>
      </c>
      <c r="F36" s="226">
        <v>136766</v>
      </c>
      <c r="G36" s="226">
        <v>2160</v>
      </c>
      <c r="H36" s="226">
        <v>123848</v>
      </c>
      <c r="I36" s="226">
        <v>1292</v>
      </c>
      <c r="J36" s="226">
        <v>64414</v>
      </c>
      <c r="K36" s="226">
        <v>1243</v>
      </c>
      <c r="L36" s="226">
        <v>60498</v>
      </c>
      <c r="M36" s="226">
        <v>42</v>
      </c>
      <c r="N36" s="227">
        <v>2425</v>
      </c>
      <c r="O36" s="226">
        <v>40</v>
      </c>
      <c r="P36" s="226">
        <v>1491</v>
      </c>
      <c r="Q36" s="226">
        <v>2174</v>
      </c>
      <c r="R36" s="226">
        <v>35546</v>
      </c>
      <c r="S36" s="226">
        <v>2122</v>
      </c>
      <c r="T36" s="226">
        <v>26558</v>
      </c>
      <c r="U36" s="226">
        <v>34</v>
      </c>
      <c r="V36" s="226">
        <v>3217</v>
      </c>
      <c r="W36" s="226">
        <v>362</v>
      </c>
      <c r="X36" s="226">
        <v>5771</v>
      </c>
    </row>
    <row r="37" spans="2:24" ht="12">
      <c r="B37" s="209" t="s">
        <v>753</v>
      </c>
      <c r="C37" s="226">
        <v>3705</v>
      </c>
      <c r="D37" s="226">
        <v>412516</v>
      </c>
      <c r="E37" s="226">
        <v>3466</v>
      </c>
      <c r="F37" s="226">
        <v>290525</v>
      </c>
      <c r="G37" s="226">
        <v>3428</v>
      </c>
      <c r="H37" s="226">
        <v>267948</v>
      </c>
      <c r="I37" s="226">
        <v>1709</v>
      </c>
      <c r="J37" s="226">
        <v>45253</v>
      </c>
      <c r="K37" s="226">
        <v>1674</v>
      </c>
      <c r="L37" s="226">
        <v>42867</v>
      </c>
      <c r="M37" s="226">
        <v>52</v>
      </c>
      <c r="N37" s="227">
        <v>1672</v>
      </c>
      <c r="O37" s="226">
        <v>21</v>
      </c>
      <c r="P37" s="226">
        <v>714</v>
      </c>
      <c r="Q37" s="226">
        <v>3328</v>
      </c>
      <c r="R37" s="226">
        <v>76738</v>
      </c>
      <c r="S37" s="226">
        <v>3252</v>
      </c>
      <c r="T37" s="226">
        <v>62382</v>
      </c>
      <c r="U37" s="226">
        <v>13</v>
      </c>
      <c r="V37" s="226">
        <v>732</v>
      </c>
      <c r="W37" s="226">
        <v>706</v>
      </c>
      <c r="X37" s="226">
        <v>13624</v>
      </c>
    </row>
    <row r="38" spans="2:24" ht="12">
      <c r="B38" s="209"/>
      <c r="C38" s="226"/>
      <c r="D38" s="226"/>
      <c r="E38" s="226"/>
      <c r="F38" s="226"/>
      <c r="G38" s="226"/>
      <c r="H38" s="226"/>
      <c r="I38" s="226"/>
      <c r="J38" s="226"/>
      <c r="K38" s="226"/>
      <c r="L38" s="226"/>
      <c r="M38" s="226"/>
      <c r="N38" s="227"/>
      <c r="O38" s="226"/>
      <c r="P38" s="226"/>
      <c r="Q38" s="226"/>
      <c r="R38" s="226"/>
      <c r="S38" s="226"/>
      <c r="T38" s="226"/>
      <c r="U38" s="226"/>
      <c r="V38" s="226"/>
      <c r="W38" s="226"/>
      <c r="X38" s="226"/>
    </row>
    <row r="39" spans="2:24" ht="12">
      <c r="B39" s="209" t="s">
        <v>754</v>
      </c>
      <c r="C39" s="226">
        <v>2118</v>
      </c>
      <c r="D39" s="226">
        <v>310449</v>
      </c>
      <c r="E39" s="226">
        <v>2012</v>
      </c>
      <c r="F39" s="226">
        <v>278955</v>
      </c>
      <c r="G39" s="226">
        <v>1994</v>
      </c>
      <c r="H39" s="226">
        <v>261691</v>
      </c>
      <c r="I39" s="226">
        <v>308</v>
      </c>
      <c r="J39" s="226">
        <v>10699</v>
      </c>
      <c r="K39" s="226">
        <v>256</v>
      </c>
      <c r="L39" s="226">
        <v>7041</v>
      </c>
      <c r="M39" s="226">
        <v>31</v>
      </c>
      <c r="N39" s="227">
        <v>1769</v>
      </c>
      <c r="O39" s="226">
        <v>33</v>
      </c>
      <c r="P39" s="226">
        <v>1889</v>
      </c>
      <c r="Q39" s="226">
        <v>1821</v>
      </c>
      <c r="R39" s="226">
        <v>20795</v>
      </c>
      <c r="S39" s="226">
        <v>1803</v>
      </c>
      <c r="T39" s="226">
        <v>17771</v>
      </c>
      <c r="U39" s="226">
        <v>9</v>
      </c>
      <c r="V39" s="226">
        <v>781</v>
      </c>
      <c r="W39" s="226">
        <v>146</v>
      </c>
      <c r="X39" s="226">
        <v>2243</v>
      </c>
    </row>
    <row r="40" spans="2:24" ht="12">
      <c r="B40" s="209" t="s">
        <v>755</v>
      </c>
      <c r="C40" s="226">
        <v>3304</v>
      </c>
      <c r="D40" s="226">
        <v>358682</v>
      </c>
      <c r="E40" s="226">
        <v>2409</v>
      </c>
      <c r="F40" s="226">
        <v>178688</v>
      </c>
      <c r="G40" s="226">
        <v>2310</v>
      </c>
      <c r="H40" s="226">
        <v>164828</v>
      </c>
      <c r="I40" s="226">
        <v>2747</v>
      </c>
      <c r="J40" s="226">
        <v>152901</v>
      </c>
      <c r="K40" s="226">
        <v>2742</v>
      </c>
      <c r="L40" s="226">
        <v>152052</v>
      </c>
      <c r="M40" s="226">
        <v>7</v>
      </c>
      <c r="N40" s="227">
        <v>259</v>
      </c>
      <c r="O40" s="226">
        <v>10</v>
      </c>
      <c r="P40" s="226">
        <v>560</v>
      </c>
      <c r="Q40" s="226">
        <v>2010</v>
      </c>
      <c r="R40" s="226">
        <v>27093</v>
      </c>
      <c r="S40" s="226">
        <v>1887</v>
      </c>
      <c r="T40" s="226">
        <v>20064</v>
      </c>
      <c r="U40" s="226">
        <v>18</v>
      </c>
      <c r="V40" s="226">
        <v>1714</v>
      </c>
      <c r="W40" s="226">
        <v>337</v>
      </c>
      <c r="X40" s="226">
        <v>5315</v>
      </c>
    </row>
    <row r="41" spans="2:24" ht="12">
      <c r="B41" s="209" t="s">
        <v>756</v>
      </c>
      <c r="C41" s="226">
        <v>3275</v>
      </c>
      <c r="D41" s="226">
        <v>334778</v>
      </c>
      <c r="E41" s="226">
        <v>2474</v>
      </c>
      <c r="F41" s="226">
        <v>145094</v>
      </c>
      <c r="G41" s="226">
        <v>2429</v>
      </c>
      <c r="H41" s="226">
        <v>137171</v>
      </c>
      <c r="I41" s="226">
        <v>2685</v>
      </c>
      <c r="J41" s="226">
        <v>156465</v>
      </c>
      <c r="K41" s="226">
        <v>2670</v>
      </c>
      <c r="L41" s="226">
        <v>155143</v>
      </c>
      <c r="M41" s="226">
        <v>2</v>
      </c>
      <c r="N41" s="227">
        <v>23</v>
      </c>
      <c r="O41" s="226">
        <v>33</v>
      </c>
      <c r="P41" s="226">
        <v>1299</v>
      </c>
      <c r="Q41" s="226">
        <v>2272</v>
      </c>
      <c r="R41" s="226">
        <v>33219</v>
      </c>
      <c r="S41" s="226">
        <v>2216</v>
      </c>
      <c r="T41" s="226">
        <v>27666</v>
      </c>
      <c r="U41" s="226">
        <v>6</v>
      </c>
      <c r="V41" s="226">
        <v>132</v>
      </c>
      <c r="W41" s="226">
        <v>347</v>
      </c>
      <c r="X41" s="226">
        <v>5421</v>
      </c>
    </row>
    <row r="42" spans="2:24" ht="12">
      <c r="B42" s="209" t="s">
        <v>757</v>
      </c>
      <c r="C42" s="226">
        <v>2973</v>
      </c>
      <c r="D42" s="226">
        <v>483733</v>
      </c>
      <c r="E42" s="226">
        <v>2856</v>
      </c>
      <c r="F42" s="226">
        <v>392180</v>
      </c>
      <c r="G42" s="226">
        <v>2841</v>
      </c>
      <c r="H42" s="226">
        <v>362486</v>
      </c>
      <c r="I42" s="226">
        <v>152</v>
      </c>
      <c r="J42" s="226">
        <v>4730</v>
      </c>
      <c r="K42" s="226">
        <v>83</v>
      </c>
      <c r="L42" s="226">
        <v>1592</v>
      </c>
      <c r="M42" s="226">
        <v>49</v>
      </c>
      <c r="N42" s="227">
        <v>2290</v>
      </c>
      <c r="O42" s="226">
        <v>22</v>
      </c>
      <c r="P42" s="226">
        <v>848</v>
      </c>
      <c r="Q42" s="226">
        <v>2702</v>
      </c>
      <c r="R42" s="226">
        <v>86823</v>
      </c>
      <c r="S42" s="226">
        <v>2671</v>
      </c>
      <c r="T42" s="226">
        <v>74583</v>
      </c>
      <c r="U42" s="226">
        <v>14</v>
      </c>
      <c r="V42" s="226">
        <v>1699</v>
      </c>
      <c r="W42" s="226">
        <v>455</v>
      </c>
      <c r="X42" s="226">
        <v>10541</v>
      </c>
    </row>
    <row r="43" spans="2:24" ht="12">
      <c r="B43" s="209" t="s">
        <v>758</v>
      </c>
      <c r="C43" s="226">
        <v>2116</v>
      </c>
      <c r="D43" s="226">
        <v>285352</v>
      </c>
      <c r="E43" s="226">
        <v>1761</v>
      </c>
      <c r="F43" s="226">
        <v>201409</v>
      </c>
      <c r="G43" s="226">
        <v>1723</v>
      </c>
      <c r="H43" s="226">
        <v>189396</v>
      </c>
      <c r="I43" s="226">
        <v>1340</v>
      </c>
      <c r="J43" s="226">
        <v>54104</v>
      </c>
      <c r="K43" s="226">
        <v>1313</v>
      </c>
      <c r="L43" s="226">
        <v>52304</v>
      </c>
      <c r="M43" s="226">
        <v>17</v>
      </c>
      <c r="N43" s="227">
        <v>886</v>
      </c>
      <c r="O43" s="226">
        <v>20</v>
      </c>
      <c r="P43" s="226">
        <v>914</v>
      </c>
      <c r="Q43" s="226">
        <v>1671</v>
      </c>
      <c r="R43" s="226">
        <v>29839</v>
      </c>
      <c r="S43" s="226">
        <v>1645</v>
      </c>
      <c r="T43" s="226">
        <v>24330</v>
      </c>
      <c r="U43" s="226">
        <v>19</v>
      </c>
      <c r="V43" s="226">
        <v>2344</v>
      </c>
      <c r="W43" s="226">
        <v>211</v>
      </c>
      <c r="X43" s="226">
        <v>3165</v>
      </c>
    </row>
    <row r="44" spans="2:24" ht="12">
      <c r="B44" s="209"/>
      <c r="C44" s="226"/>
      <c r="D44" s="226"/>
      <c r="E44" s="226"/>
      <c r="F44" s="226"/>
      <c r="G44" s="226"/>
      <c r="H44" s="226"/>
      <c r="I44" s="226"/>
      <c r="J44" s="226"/>
      <c r="K44" s="226"/>
      <c r="L44" s="226"/>
      <c r="M44" s="226"/>
      <c r="N44" s="227"/>
      <c r="O44" s="226"/>
      <c r="P44" s="226"/>
      <c r="Q44" s="226"/>
      <c r="R44" s="226"/>
      <c r="S44" s="226"/>
      <c r="T44" s="226"/>
      <c r="U44" s="226"/>
      <c r="V44" s="226"/>
      <c r="W44" s="226"/>
      <c r="X44" s="226"/>
    </row>
    <row r="45" spans="2:24" ht="12">
      <c r="B45" s="209" t="s">
        <v>759</v>
      </c>
      <c r="C45" s="226">
        <v>915</v>
      </c>
      <c r="D45" s="226">
        <v>73282</v>
      </c>
      <c r="E45" s="226">
        <v>789</v>
      </c>
      <c r="F45" s="226">
        <v>50437</v>
      </c>
      <c r="G45" s="226">
        <v>771</v>
      </c>
      <c r="H45" s="226">
        <v>46793</v>
      </c>
      <c r="I45" s="226">
        <v>429</v>
      </c>
      <c r="J45" s="226">
        <v>13882</v>
      </c>
      <c r="K45" s="226">
        <v>418</v>
      </c>
      <c r="L45" s="226">
        <v>13460</v>
      </c>
      <c r="M45" s="226">
        <v>2</v>
      </c>
      <c r="N45" s="227">
        <v>89</v>
      </c>
      <c r="O45" s="226">
        <v>15</v>
      </c>
      <c r="P45" s="226">
        <v>333</v>
      </c>
      <c r="Q45" s="226">
        <v>630</v>
      </c>
      <c r="R45" s="226">
        <v>8963</v>
      </c>
      <c r="S45" s="226">
        <v>608</v>
      </c>
      <c r="T45" s="226">
        <v>6624</v>
      </c>
      <c r="U45" s="226">
        <v>4</v>
      </c>
      <c r="V45" s="226">
        <v>820</v>
      </c>
      <c r="W45" s="226">
        <v>100</v>
      </c>
      <c r="X45" s="226">
        <v>1519</v>
      </c>
    </row>
    <row r="46" spans="2:24" ht="12">
      <c r="B46" s="209" t="s">
        <v>760</v>
      </c>
      <c r="C46" s="226">
        <v>929</v>
      </c>
      <c r="D46" s="226">
        <v>94714</v>
      </c>
      <c r="E46" s="226">
        <v>759</v>
      </c>
      <c r="F46" s="226">
        <v>61788</v>
      </c>
      <c r="G46" s="226">
        <v>741</v>
      </c>
      <c r="H46" s="226">
        <v>58991</v>
      </c>
      <c r="I46" s="226">
        <v>677</v>
      </c>
      <c r="J46" s="226">
        <v>26454</v>
      </c>
      <c r="K46" s="226">
        <v>675</v>
      </c>
      <c r="L46" s="226">
        <v>26199</v>
      </c>
      <c r="M46" s="226">
        <v>0</v>
      </c>
      <c r="N46" s="227">
        <v>0</v>
      </c>
      <c r="O46" s="226">
        <v>9</v>
      </c>
      <c r="P46" s="226">
        <v>255</v>
      </c>
      <c r="Q46" s="226">
        <v>683</v>
      </c>
      <c r="R46" s="226">
        <v>6472</v>
      </c>
      <c r="S46" s="226">
        <v>672</v>
      </c>
      <c r="T46" s="226">
        <v>5440</v>
      </c>
      <c r="U46" s="227">
        <v>0</v>
      </c>
      <c r="V46" s="226">
        <v>0</v>
      </c>
      <c r="W46" s="226">
        <v>77</v>
      </c>
      <c r="X46" s="226">
        <v>1032</v>
      </c>
    </row>
    <row r="47" spans="2:24" ht="12">
      <c r="B47" s="209" t="s">
        <v>761</v>
      </c>
      <c r="C47" s="226">
        <v>1790</v>
      </c>
      <c r="D47" s="226">
        <v>187530</v>
      </c>
      <c r="E47" s="226">
        <v>1600</v>
      </c>
      <c r="F47" s="226">
        <v>146208</v>
      </c>
      <c r="G47" s="226">
        <v>1572</v>
      </c>
      <c r="H47" s="226">
        <v>135066</v>
      </c>
      <c r="I47" s="226">
        <v>1180</v>
      </c>
      <c r="J47" s="226">
        <v>29316</v>
      </c>
      <c r="K47" s="226">
        <v>1176</v>
      </c>
      <c r="L47" s="226">
        <v>29061</v>
      </c>
      <c r="M47" s="226">
        <v>2</v>
      </c>
      <c r="N47" s="227">
        <v>25</v>
      </c>
      <c r="O47" s="226">
        <v>9</v>
      </c>
      <c r="P47" s="226">
        <v>230</v>
      </c>
      <c r="Q47" s="226">
        <v>1290</v>
      </c>
      <c r="R47" s="226">
        <v>12006</v>
      </c>
      <c r="S47" s="226">
        <v>1263</v>
      </c>
      <c r="T47" s="226">
        <v>10111</v>
      </c>
      <c r="U47" s="226">
        <v>3</v>
      </c>
      <c r="V47" s="226">
        <v>345</v>
      </c>
      <c r="W47" s="226">
        <v>118</v>
      </c>
      <c r="X47" s="226">
        <v>1550</v>
      </c>
    </row>
    <row r="48" spans="2:24" ht="12">
      <c r="B48" s="209" t="s">
        <v>762</v>
      </c>
      <c r="C48" s="226">
        <v>909</v>
      </c>
      <c r="D48" s="226">
        <v>53950</v>
      </c>
      <c r="E48" s="226">
        <v>882</v>
      </c>
      <c r="F48" s="226">
        <v>43171</v>
      </c>
      <c r="G48" s="226">
        <v>849</v>
      </c>
      <c r="H48" s="226">
        <v>37587</v>
      </c>
      <c r="I48" s="226">
        <v>130</v>
      </c>
      <c r="J48" s="226">
        <v>3954</v>
      </c>
      <c r="K48" s="226">
        <v>128</v>
      </c>
      <c r="L48" s="226">
        <v>3918</v>
      </c>
      <c r="M48" s="226">
        <v>0</v>
      </c>
      <c r="N48" s="227">
        <v>0</v>
      </c>
      <c r="O48" s="226">
        <v>3</v>
      </c>
      <c r="P48" s="226">
        <v>36</v>
      </c>
      <c r="Q48" s="226">
        <v>820</v>
      </c>
      <c r="R48" s="226">
        <v>6825</v>
      </c>
      <c r="S48" s="226">
        <v>815</v>
      </c>
      <c r="T48" s="226">
        <v>6358</v>
      </c>
      <c r="U48" s="226">
        <v>1</v>
      </c>
      <c r="V48" s="226">
        <v>7</v>
      </c>
      <c r="W48" s="226">
        <v>29</v>
      </c>
      <c r="X48" s="226">
        <v>460</v>
      </c>
    </row>
    <row r="49" spans="2:24" ht="12">
      <c r="B49" s="209" t="s">
        <v>763</v>
      </c>
      <c r="C49" s="226">
        <v>1362</v>
      </c>
      <c r="D49" s="226">
        <v>139443</v>
      </c>
      <c r="E49" s="226">
        <v>1153</v>
      </c>
      <c r="F49" s="226">
        <v>59290</v>
      </c>
      <c r="G49" s="226">
        <v>1136</v>
      </c>
      <c r="H49" s="226">
        <v>55986</v>
      </c>
      <c r="I49" s="226">
        <v>788</v>
      </c>
      <c r="J49" s="226">
        <v>64946</v>
      </c>
      <c r="K49" s="226">
        <v>769</v>
      </c>
      <c r="L49" s="226">
        <v>63874</v>
      </c>
      <c r="M49" s="226">
        <v>6</v>
      </c>
      <c r="N49" s="227">
        <v>285</v>
      </c>
      <c r="O49" s="226">
        <v>25</v>
      </c>
      <c r="P49" s="226">
        <v>787</v>
      </c>
      <c r="Q49" s="226">
        <v>1159</v>
      </c>
      <c r="R49" s="226">
        <v>15207</v>
      </c>
      <c r="S49" s="226">
        <v>1147</v>
      </c>
      <c r="T49" s="226">
        <v>11793</v>
      </c>
      <c r="U49" s="226">
        <v>4</v>
      </c>
      <c r="V49" s="226">
        <v>590</v>
      </c>
      <c r="W49" s="226">
        <v>200</v>
      </c>
      <c r="X49" s="226">
        <v>2824</v>
      </c>
    </row>
    <row r="50" spans="2:24" ht="12">
      <c r="B50" s="209" t="s">
        <v>764</v>
      </c>
      <c r="C50" s="226">
        <v>909</v>
      </c>
      <c r="D50" s="226">
        <v>91636</v>
      </c>
      <c r="E50" s="226">
        <v>850</v>
      </c>
      <c r="F50" s="226">
        <v>49793</v>
      </c>
      <c r="G50" s="226">
        <v>837</v>
      </c>
      <c r="H50" s="226">
        <v>48454</v>
      </c>
      <c r="I50" s="226">
        <v>490</v>
      </c>
      <c r="J50" s="226">
        <v>32721</v>
      </c>
      <c r="K50" s="226">
        <v>488</v>
      </c>
      <c r="L50" s="226">
        <v>32377</v>
      </c>
      <c r="M50" s="226">
        <v>1</v>
      </c>
      <c r="N50" s="227">
        <v>60</v>
      </c>
      <c r="O50" s="226">
        <v>7</v>
      </c>
      <c r="P50" s="227">
        <v>284</v>
      </c>
      <c r="Q50" s="226">
        <v>810</v>
      </c>
      <c r="R50" s="226">
        <v>9122</v>
      </c>
      <c r="S50" s="226">
        <v>807</v>
      </c>
      <c r="T50" s="226">
        <v>8137</v>
      </c>
      <c r="U50" s="226">
        <v>6</v>
      </c>
      <c r="V50" s="226">
        <v>464</v>
      </c>
      <c r="W50" s="226">
        <v>41</v>
      </c>
      <c r="X50" s="226">
        <v>521</v>
      </c>
    </row>
    <row r="51" spans="2:24" ht="12">
      <c r="B51" s="209" t="s">
        <v>765</v>
      </c>
      <c r="C51" s="226">
        <v>1153</v>
      </c>
      <c r="D51" s="226">
        <v>174110</v>
      </c>
      <c r="E51" s="226">
        <v>1063</v>
      </c>
      <c r="F51" s="226">
        <v>137642</v>
      </c>
      <c r="G51" s="226">
        <v>1047</v>
      </c>
      <c r="H51" s="226">
        <v>124844</v>
      </c>
      <c r="I51" s="226">
        <v>74</v>
      </c>
      <c r="J51" s="226">
        <v>1737</v>
      </c>
      <c r="K51" s="226">
        <v>68</v>
      </c>
      <c r="L51" s="226">
        <v>1439</v>
      </c>
      <c r="M51" s="226">
        <v>4</v>
      </c>
      <c r="N51" s="227">
        <v>258</v>
      </c>
      <c r="O51" s="226">
        <v>3</v>
      </c>
      <c r="P51" s="227">
        <v>40</v>
      </c>
      <c r="Q51" s="226">
        <v>1084</v>
      </c>
      <c r="R51" s="226">
        <v>34731</v>
      </c>
      <c r="S51" s="226">
        <v>1073</v>
      </c>
      <c r="T51" s="226">
        <v>30573</v>
      </c>
      <c r="U51" s="226">
        <v>9</v>
      </c>
      <c r="V51" s="226">
        <v>629</v>
      </c>
      <c r="W51" s="226">
        <v>195</v>
      </c>
      <c r="X51" s="226">
        <v>3529</v>
      </c>
    </row>
    <row r="52" spans="2:24" ht="12">
      <c r="B52" s="209"/>
      <c r="C52" s="226"/>
      <c r="D52" s="226"/>
      <c r="E52" s="226"/>
      <c r="F52" s="226"/>
      <c r="G52" s="226"/>
      <c r="H52" s="226"/>
      <c r="I52" s="226"/>
      <c r="J52" s="226"/>
      <c r="K52" s="226"/>
      <c r="L52" s="226"/>
      <c r="M52" s="226"/>
      <c r="N52" s="227"/>
      <c r="O52" s="226"/>
      <c r="P52" s="227"/>
      <c r="Q52" s="226"/>
      <c r="R52" s="226"/>
      <c r="S52" s="226"/>
      <c r="T52" s="226"/>
      <c r="U52" s="226"/>
      <c r="V52" s="226"/>
      <c r="W52" s="226"/>
      <c r="X52" s="226"/>
    </row>
    <row r="53" spans="2:24" ht="12">
      <c r="B53" s="209" t="s">
        <v>766</v>
      </c>
      <c r="C53" s="226">
        <v>887</v>
      </c>
      <c r="D53" s="226">
        <v>166393</v>
      </c>
      <c r="E53" s="226">
        <v>851</v>
      </c>
      <c r="F53" s="226">
        <v>154238</v>
      </c>
      <c r="G53" s="226">
        <v>834</v>
      </c>
      <c r="H53" s="226">
        <v>140611</v>
      </c>
      <c r="I53" s="226">
        <v>24</v>
      </c>
      <c r="J53" s="226">
        <v>716</v>
      </c>
      <c r="K53" s="226">
        <v>18</v>
      </c>
      <c r="L53" s="226">
        <v>256</v>
      </c>
      <c r="M53" s="226">
        <v>5</v>
      </c>
      <c r="N53" s="227">
        <v>390</v>
      </c>
      <c r="O53" s="226">
        <v>1</v>
      </c>
      <c r="P53" s="227">
        <v>70</v>
      </c>
      <c r="Q53" s="226">
        <v>826</v>
      </c>
      <c r="R53" s="226">
        <v>11439</v>
      </c>
      <c r="S53" s="226">
        <v>818</v>
      </c>
      <c r="T53" s="226">
        <v>9671</v>
      </c>
      <c r="U53" s="226">
        <v>21</v>
      </c>
      <c r="V53" s="226">
        <v>705</v>
      </c>
      <c r="W53" s="226">
        <v>102</v>
      </c>
      <c r="X53" s="226">
        <v>1063</v>
      </c>
    </row>
    <row r="54" spans="2:24" ht="12">
      <c r="B54" s="209" t="s">
        <v>767</v>
      </c>
      <c r="C54" s="226">
        <v>1289</v>
      </c>
      <c r="D54" s="226">
        <v>218028</v>
      </c>
      <c r="E54" s="226">
        <v>1277</v>
      </c>
      <c r="F54" s="226">
        <v>201730</v>
      </c>
      <c r="G54" s="226">
        <v>1259</v>
      </c>
      <c r="H54" s="226">
        <v>178256</v>
      </c>
      <c r="I54" s="226">
        <v>27</v>
      </c>
      <c r="J54" s="226">
        <v>1062</v>
      </c>
      <c r="K54" s="226">
        <v>16</v>
      </c>
      <c r="L54" s="226">
        <v>352</v>
      </c>
      <c r="M54" s="226">
        <v>9</v>
      </c>
      <c r="N54" s="227">
        <v>590</v>
      </c>
      <c r="O54" s="226">
        <v>3</v>
      </c>
      <c r="P54" s="227">
        <v>120</v>
      </c>
      <c r="Q54" s="226">
        <v>1115</v>
      </c>
      <c r="R54" s="226">
        <v>15236</v>
      </c>
      <c r="S54" s="226">
        <v>1101</v>
      </c>
      <c r="T54" s="226">
        <v>12284</v>
      </c>
      <c r="U54" s="226">
        <v>31</v>
      </c>
      <c r="V54" s="226">
        <v>2336</v>
      </c>
      <c r="W54" s="226">
        <v>70</v>
      </c>
      <c r="X54" s="226">
        <v>616</v>
      </c>
    </row>
    <row r="55" spans="2:24" ht="12">
      <c r="B55" s="209" t="s">
        <v>768</v>
      </c>
      <c r="C55" s="226">
        <v>862</v>
      </c>
      <c r="D55" s="226">
        <v>148870</v>
      </c>
      <c r="E55" s="226">
        <v>844</v>
      </c>
      <c r="F55" s="226">
        <v>138443</v>
      </c>
      <c r="G55" s="226">
        <v>843</v>
      </c>
      <c r="H55" s="226">
        <v>127296</v>
      </c>
      <c r="I55" s="226">
        <v>50</v>
      </c>
      <c r="J55" s="226">
        <v>1363</v>
      </c>
      <c r="K55" s="226">
        <v>39</v>
      </c>
      <c r="L55" s="226">
        <v>828</v>
      </c>
      <c r="M55" s="226">
        <v>0</v>
      </c>
      <c r="N55" s="227">
        <v>0</v>
      </c>
      <c r="O55" s="226">
        <v>11</v>
      </c>
      <c r="P55" s="227">
        <v>535</v>
      </c>
      <c r="Q55" s="226">
        <v>721</v>
      </c>
      <c r="R55" s="226">
        <v>9064</v>
      </c>
      <c r="S55" s="226">
        <v>714</v>
      </c>
      <c r="T55" s="226">
        <v>7660</v>
      </c>
      <c r="U55" s="226">
        <v>5</v>
      </c>
      <c r="V55" s="226">
        <v>458</v>
      </c>
      <c r="W55" s="226">
        <v>67</v>
      </c>
      <c r="X55" s="226">
        <v>946</v>
      </c>
    </row>
    <row r="56" spans="2:24" ht="12">
      <c r="B56" s="209" t="s">
        <v>769</v>
      </c>
      <c r="C56" s="226">
        <v>1097</v>
      </c>
      <c r="D56" s="226">
        <v>196829</v>
      </c>
      <c r="E56" s="226">
        <v>1029</v>
      </c>
      <c r="F56" s="226">
        <v>184926</v>
      </c>
      <c r="G56" s="226">
        <v>1017</v>
      </c>
      <c r="H56" s="226">
        <v>169264</v>
      </c>
      <c r="I56" s="226">
        <v>55</v>
      </c>
      <c r="J56" s="226">
        <v>1126</v>
      </c>
      <c r="K56" s="226">
        <v>52</v>
      </c>
      <c r="L56" s="226">
        <v>813</v>
      </c>
      <c r="M56" s="226">
        <v>4</v>
      </c>
      <c r="N56" s="227">
        <v>260</v>
      </c>
      <c r="O56" s="226">
        <v>1</v>
      </c>
      <c r="P56" s="227">
        <v>53</v>
      </c>
      <c r="Q56" s="226">
        <v>909</v>
      </c>
      <c r="R56" s="226">
        <v>10830</v>
      </c>
      <c r="S56" s="226">
        <v>895</v>
      </c>
      <c r="T56" s="226">
        <v>9336</v>
      </c>
      <c r="U56" s="226">
        <v>12</v>
      </c>
      <c r="V56" s="226">
        <v>885</v>
      </c>
      <c r="W56" s="226">
        <v>58</v>
      </c>
      <c r="X56" s="226">
        <v>609</v>
      </c>
    </row>
    <row r="57" spans="2:24" ht="12">
      <c r="B57" s="209" t="s">
        <v>770</v>
      </c>
      <c r="C57" s="226">
        <v>639</v>
      </c>
      <c r="D57" s="226">
        <v>106570</v>
      </c>
      <c r="E57" s="226">
        <v>606</v>
      </c>
      <c r="F57" s="226">
        <v>79264</v>
      </c>
      <c r="G57" s="226">
        <v>602</v>
      </c>
      <c r="H57" s="226">
        <v>74352</v>
      </c>
      <c r="I57" s="226">
        <v>37</v>
      </c>
      <c r="J57" s="226">
        <v>791</v>
      </c>
      <c r="K57" s="226">
        <v>33</v>
      </c>
      <c r="L57" s="226">
        <v>524</v>
      </c>
      <c r="M57" s="226">
        <v>4</v>
      </c>
      <c r="N57" s="227">
        <v>267</v>
      </c>
      <c r="O57" s="226">
        <v>0</v>
      </c>
      <c r="P57" s="227">
        <v>0</v>
      </c>
      <c r="Q57" s="226">
        <v>605</v>
      </c>
      <c r="R57" s="226">
        <v>26515</v>
      </c>
      <c r="S57" s="226">
        <v>600</v>
      </c>
      <c r="T57" s="226">
        <v>17865</v>
      </c>
      <c r="U57" s="226">
        <v>21</v>
      </c>
      <c r="V57" s="226">
        <v>7075</v>
      </c>
      <c r="W57" s="226">
        <v>98</v>
      </c>
      <c r="X57" s="226">
        <v>1575</v>
      </c>
    </row>
    <row r="58" spans="2:24" ht="12">
      <c r="B58" s="209" t="s">
        <v>771</v>
      </c>
      <c r="C58" s="226">
        <v>818</v>
      </c>
      <c r="D58" s="226">
        <v>178614</v>
      </c>
      <c r="E58" s="226">
        <v>767</v>
      </c>
      <c r="F58" s="226">
        <v>165351</v>
      </c>
      <c r="G58" s="226">
        <v>748</v>
      </c>
      <c r="H58" s="226">
        <v>151896</v>
      </c>
      <c r="I58" s="226">
        <v>110</v>
      </c>
      <c r="J58" s="226">
        <v>2256</v>
      </c>
      <c r="K58" s="226">
        <v>106</v>
      </c>
      <c r="L58" s="226">
        <v>1711</v>
      </c>
      <c r="M58" s="226">
        <v>5</v>
      </c>
      <c r="N58" s="227">
        <v>537</v>
      </c>
      <c r="O58" s="226">
        <v>2</v>
      </c>
      <c r="P58" s="227">
        <v>8</v>
      </c>
      <c r="Q58" s="226">
        <v>731</v>
      </c>
      <c r="R58" s="226">
        <v>11007</v>
      </c>
      <c r="S58" s="226">
        <v>720</v>
      </c>
      <c r="T58" s="226">
        <v>9173</v>
      </c>
      <c r="U58" s="226">
        <v>2</v>
      </c>
      <c r="V58" s="226">
        <v>245</v>
      </c>
      <c r="W58" s="226">
        <v>72</v>
      </c>
      <c r="X58" s="226">
        <v>1589</v>
      </c>
    </row>
    <row r="59" spans="2:24" ht="12">
      <c r="B59" s="209" t="s">
        <v>772</v>
      </c>
      <c r="C59" s="226">
        <v>850</v>
      </c>
      <c r="D59" s="226">
        <v>136736</v>
      </c>
      <c r="E59" s="226">
        <v>816</v>
      </c>
      <c r="F59" s="226">
        <v>123463</v>
      </c>
      <c r="G59" s="226">
        <v>808</v>
      </c>
      <c r="H59" s="226">
        <v>115681</v>
      </c>
      <c r="I59" s="226">
        <v>62</v>
      </c>
      <c r="J59" s="226">
        <v>1339</v>
      </c>
      <c r="K59" s="226">
        <v>59</v>
      </c>
      <c r="L59" s="226">
        <v>1020</v>
      </c>
      <c r="M59" s="226">
        <v>3</v>
      </c>
      <c r="N59" s="227">
        <v>319</v>
      </c>
      <c r="O59" s="226">
        <v>0</v>
      </c>
      <c r="P59" s="227">
        <v>0</v>
      </c>
      <c r="Q59" s="226">
        <v>768</v>
      </c>
      <c r="R59" s="226">
        <v>11934</v>
      </c>
      <c r="S59" s="226">
        <v>759</v>
      </c>
      <c r="T59" s="226">
        <v>8956</v>
      </c>
      <c r="U59" s="226">
        <v>2</v>
      </c>
      <c r="V59" s="226">
        <v>119</v>
      </c>
      <c r="W59" s="226">
        <v>142</v>
      </c>
      <c r="X59" s="226">
        <v>2859</v>
      </c>
    </row>
    <row r="60" spans="2:24" ht="12">
      <c r="B60" s="209"/>
      <c r="C60" s="226"/>
      <c r="D60" s="226"/>
      <c r="E60" s="226"/>
      <c r="F60" s="226"/>
      <c r="G60" s="226"/>
      <c r="H60" s="226"/>
      <c r="I60" s="226"/>
      <c r="J60" s="226"/>
      <c r="K60" s="226"/>
      <c r="L60" s="226"/>
      <c r="M60" s="226"/>
      <c r="N60" s="227"/>
      <c r="O60" s="226"/>
      <c r="P60" s="227"/>
      <c r="Q60" s="226"/>
      <c r="R60" s="226"/>
      <c r="S60" s="226"/>
      <c r="T60" s="226"/>
      <c r="U60" s="226"/>
      <c r="V60" s="226"/>
      <c r="W60" s="226"/>
      <c r="X60" s="226"/>
    </row>
    <row r="61" spans="2:24" ht="12">
      <c r="B61" s="209" t="s">
        <v>773</v>
      </c>
      <c r="C61" s="226">
        <v>2316</v>
      </c>
      <c r="D61" s="226">
        <v>374779</v>
      </c>
      <c r="E61" s="226">
        <v>2048</v>
      </c>
      <c r="F61" s="226">
        <v>283609</v>
      </c>
      <c r="G61" s="226">
        <v>2014</v>
      </c>
      <c r="H61" s="226">
        <v>263881</v>
      </c>
      <c r="I61" s="226">
        <v>1185</v>
      </c>
      <c r="J61" s="226">
        <v>54119</v>
      </c>
      <c r="K61" s="226">
        <v>1171</v>
      </c>
      <c r="L61" s="226">
        <v>53300</v>
      </c>
      <c r="M61" s="226">
        <v>1</v>
      </c>
      <c r="N61" s="227">
        <v>40</v>
      </c>
      <c r="O61" s="226">
        <v>19</v>
      </c>
      <c r="P61" s="227">
        <v>779</v>
      </c>
      <c r="Q61" s="226">
        <v>2007</v>
      </c>
      <c r="R61" s="226">
        <v>37051</v>
      </c>
      <c r="S61" s="226">
        <v>1975</v>
      </c>
      <c r="T61" s="226">
        <v>30555</v>
      </c>
      <c r="U61" s="226">
        <v>34</v>
      </c>
      <c r="V61" s="226">
        <v>3361</v>
      </c>
      <c r="W61" s="226">
        <v>225</v>
      </c>
      <c r="X61" s="226">
        <v>3135</v>
      </c>
    </row>
    <row r="62" spans="2:24" ht="12">
      <c r="B62" s="209" t="s">
        <v>929</v>
      </c>
      <c r="C62" s="226">
        <v>2096</v>
      </c>
      <c r="D62" s="226">
        <v>475404</v>
      </c>
      <c r="E62" s="226">
        <v>2034</v>
      </c>
      <c r="F62" s="226">
        <v>445609</v>
      </c>
      <c r="G62" s="226">
        <v>2023</v>
      </c>
      <c r="H62" s="226">
        <v>426332</v>
      </c>
      <c r="I62" s="226">
        <v>200</v>
      </c>
      <c r="J62" s="226">
        <v>5421</v>
      </c>
      <c r="K62" s="226">
        <v>170</v>
      </c>
      <c r="L62" s="226">
        <v>4302</v>
      </c>
      <c r="M62" s="226">
        <v>14</v>
      </c>
      <c r="N62" s="227">
        <v>527</v>
      </c>
      <c r="O62" s="226">
        <v>17</v>
      </c>
      <c r="P62" s="226">
        <v>592</v>
      </c>
      <c r="Q62" s="226">
        <v>1959</v>
      </c>
      <c r="R62" s="226">
        <v>24374</v>
      </c>
      <c r="S62" s="226">
        <v>1949</v>
      </c>
      <c r="T62" s="226">
        <v>19505</v>
      </c>
      <c r="U62" s="226">
        <v>35</v>
      </c>
      <c r="V62" s="226">
        <v>3590</v>
      </c>
      <c r="W62" s="226">
        <v>136</v>
      </c>
      <c r="X62" s="226">
        <v>1279</v>
      </c>
    </row>
    <row r="63" spans="2:24" ht="12">
      <c r="B63" s="209" t="s">
        <v>775</v>
      </c>
      <c r="C63" s="226">
        <v>768</v>
      </c>
      <c r="D63" s="226">
        <v>103682</v>
      </c>
      <c r="E63" s="226">
        <v>700</v>
      </c>
      <c r="F63" s="226">
        <v>94309</v>
      </c>
      <c r="G63" s="226">
        <v>666</v>
      </c>
      <c r="H63" s="226">
        <v>83627</v>
      </c>
      <c r="I63" s="226">
        <v>10</v>
      </c>
      <c r="J63" s="226">
        <v>307</v>
      </c>
      <c r="K63" s="226">
        <v>9</v>
      </c>
      <c r="L63" s="226">
        <v>240</v>
      </c>
      <c r="M63" s="226">
        <v>0</v>
      </c>
      <c r="N63" s="227">
        <v>0</v>
      </c>
      <c r="O63" s="226">
        <v>1</v>
      </c>
      <c r="P63" s="226">
        <v>67</v>
      </c>
      <c r="Q63" s="226">
        <v>713</v>
      </c>
      <c r="R63" s="226">
        <v>9066</v>
      </c>
      <c r="S63" s="226">
        <v>709</v>
      </c>
      <c r="T63" s="226">
        <v>7969</v>
      </c>
      <c r="U63" s="226">
        <v>19</v>
      </c>
      <c r="V63" s="226">
        <v>723</v>
      </c>
      <c r="W63" s="226">
        <v>41</v>
      </c>
      <c r="X63" s="226">
        <v>374</v>
      </c>
    </row>
    <row r="64" spans="2:24" ht="12">
      <c r="B64" s="209" t="s">
        <v>776</v>
      </c>
      <c r="C64" s="226">
        <v>1986</v>
      </c>
      <c r="D64" s="226">
        <v>201061</v>
      </c>
      <c r="E64" s="226">
        <v>1826</v>
      </c>
      <c r="F64" s="226">
        <v>135258</v>
      </c>
      <c r="G64" s="226">
        <v>1794</v>
      </c>
      <c r="H64" s="226">
        <v>125785</v>
      </c>
      <c r="I64" s="226">
        <v>434</v>
      </c>
      <c r="J64" s="226">
        <v>19006</v>
      </c>
      <c r="K64" s="226">
        <v>298</v>
      </c>
      <c r="L64" s="226">
        <v>11211</v>
      </c>
      <c r="M64" s="226">
        <v>113</v>
      </c>
      <c r="N64" s="227">
        <v>5436</v>
      </c>
      <c r="O64" s="226">
        <v>40</v>
      </c>
      <c r="P64" s="226">
        <v>2325</v>
      </c>
      <c r="Q64" s="226">
        <v>1874</v>
      </c>
      <c r="R64" s="226">
        <v>46797</v>
      </c>
      <c r="S64" s="226">
        <v>1848</v>
      </c>
      <c r="T64" s="226">
        <v>30531</v>
      </c>
      <c r="U64" s="226">
        <v>38</v>
      </c>
      <c r="V64" s="226">
        <v>8109</v>
      </c>
      <c r="W64" s="226">
        <v>503</v>
      </c>
      <c r="X64" s="226">
        <v>8157</v>
      </c>
    </row>
    <row r="65" spans="2:24" ht="12">
      <c r="B65" s="209" t="s">
        <v>777</v>
      </c>
      <c r="C65" s="226">
        <v>1227</v>
      </c>
      <c r="D65" s="226">
        <v>208557</v>
      </c>
      <c r="E65" s="226">
        <v>1203</v>
      </c>
      <c r="F65" s="226">
        <v>197201</v>
      </c>
      <c r="G65" s="226">
        <v>1188</v>
      </c>
      <c r="H65" s="226">
        <v>183045</v>
      </c>
      <c r="I65" s="226">
        <v>28</v>
      </c>
      <c r="J65" s="226">
        <v>618</v>
      </c>
      <c r="K65" s="226">
        <v>25</v>
      </c>
      <c r="L65" s="226">
        <v>576</v>
      </c>
      <c r="M65" s="226">
        <v>0</v>
      </c>
      <c r="N65" s="227">
        <v>0</v>
      </c>
      <c r="O65" s="226">
        <v>4</v>
      </c>
      <c r="P65" s="226">
        <v>42</v>
      </c>
      <c r="Q65" s="226">
        <v>1061</v>
      </c>
      <c r="R65" s="226">
        <v>10738</v>
      </c>
      <c r="S65" s="226">
        <v>1047</v>
      </c>
      <c r="T65" s="226">
        <v>8119</v>
      </c>
      <c r="U65" s="226">
        <v>21</v>
      </c>
      <c r="V65" s="226">
        <v>1691</v>
      </c>
      <c r="W65" s="226">
        <v>63</v>
      </c>
      <c r="X65" s="226">
        <v>928</v>
      </c>
    </row>
    <row r="66" spans="2:24" ht="12">
      <c r="B66" s="209"/>
      <c r="C66" s="226"/>
      <c r="D66" s="226"/>
      <c r="E66" s="226"/>
      <c r="F66" s="226"/>
      <c r="G66" s="226"/>
      <c r="H66" s="226"/>
      <c r="I66" s="226"/>
      <c r="J66" s="226"/>
      <c r="K66" s="226"/>
      <c r="L66" s="226"/>
      <c r="M66" s="226"/>
      <c r="N66" s="227"/>
      <c r="O66" s="226"/>
      <c r="P66" s="226"/>
      <c r="Q66" s="226"/>
      <c r="R66" s="226"/>
      <c r="S66" s="226"/>
      <c r="T66" s="226"/>
      <c r="U66" s="226"/>
      <c r="V66" s="226"/>
      <c r="W66" s="226"/>
      <c r="X66" s="226"/>
    </row>
    <row r="67" spans="2:24" ht="12">
      <c r="B67" s="209" t="s">
        <v>795</v>
      </c>
      <c r="C67" s="226">
        <v>733</v>
      </c>
      <c r="D67" s="226">
        <v>164416</v>
      </c>
      <c r="E67" s="226">
        <v>726</v>
      </c>
      <c r="F67" s="226">
        <v>158469</v>
      </c>
      <c r="G67" s="226">
        <v>718</v>
      </c>
      <c r="H67" s="226">
        <v>152327</v>
      </c>
      <c r="I67" s="226">
        <v>59</v>
      </c>
      <c r="J67" s="226">
        <v>2548</v>
      </c>
      <c r="K67" s="226">
        <v>56</v>
      </c>
      <c r="L67" s="226">
        <v>2328</v>
      </c>
      <c r="M67" s="226">
        <v>3</v>
      </c>
      <c r="N67" s="227">
        <v>150</v>
      </c>
      <c r="O67" s="226">
        <v>1</v>
      </c>
      <c r="P67" s="227">
        <v>70</v>
      </c>
      <c r="Q67" s="226">
        <v>494</v>
      </c>
      <c r="R67" s="226">
        <v>3399</v>
      </c>
      <c r="S67" s="226">
        <v>485</v>
      </c>
      <c r="T67" s="226">
        <v>2800</v>
      </c>
      <c r="U67" s="226">
        <v>1</v>
      </c>
      <c r="V67" s="226">
        <v>4</v>
      </c>
      <c r="W67" s="226">
        <v>50</v>
      </c>
      <c r="X67" s="226">
        <v>595</v>
      </c>
    </row>
    <row r="68" spans="2:24" ht="12">
      <c r="B68" s="209" t="s">
        <v>778</v>
      </c>
      <c r="C68" s="226">
        <v>1445</v>
      </c>
      <c r="D68" s="226">
        <v>383984</v>
      </c>
      <c r="E68" s="226">
        <v>1437</v>
      </c>
      <c r="F68" s="226">
        <v>376000</v>
      </c>
      <c r="G68" s="226">
        <v>1431</v>
      </c>
      <c r="H68" s="226">
        <v>367571</v>
      </c>
      <c r="I68" s="226">
        <v>22</v>
      </c>
      <c r="J68" s="226">
        <v>269</v>
      </c>
      <c r="K68" s="226">
        <v>21</v>
      </c>
      <c r="L68" s="226">
        <v>264</v>
      </c>
      <c r="M68" s="226">
        <v>0</v>
      </c>
      <c r="N68" s="227">
        <v>0</v>
      </c>
      <c r="O68" s="226">
        <v>1</v>
      </c>
      <c r="P68" s="227">
        <v>5</v>
      </c>
      <c r="Q68" s="226">
        <v>1174</v>
      </c>
      <c r="R68" s="226">
        <v>7715</v>
      </c>
      <c r="S68" s="226">
        <v>1155</v>
      </c>
      <c r="T68" s="226">
        <v>7119</v>
      </c>
      <c r="U68" s="226">
        <v>1</v>
      </c>
      <c r="V68" s="226">
        <v>30</v>
      </c>
      <c r="W68" s="226">
        <v>87</v>
      </c>
      <c r="X68" s="226">
        <v>566</v>
      </c>
    </row>
    <row r="69" spans="2:24" ht="12">
      <c r="B69" s="209" t="s">
        <v>779</v>
      </c>
      <c r="C69" s="226">
        <v>1205</v>
      </c>
      <c r="D69" s="226">
        <v>365620</v>
      </c>
      <c r="E69" s="226">
        <v>1152</v>
      </c>
      <c r="F69" s="226">
        <v>340657</v>
      </c>
      <c r="G69" s="226">
        <v>1142</v>
      </c>
      <c r="H69" s="226">
        <v>330071</v>
      </c>
      <c r="I69" s="226">
        <v>293</v>
      </c>
      <c r="J69" s="226">
        <v>8504</v>
      </c>
      <c r="K69" s="226">
        <v>292</v>
      </c>
      <c r="L69" s="226">
        <v>7535</v>
      </c>
      <c r="M69" s="226">
        <v>1</v>
      </c>
      <c r="N69" s="227">
        <v>950</v>
      </c>
      <c r="O69" s="226">
        <v>1</v>
      </c>
      <c r="P69" s="227">
        <v>18</v>
      </c>
      <c r="Q69" s="226">
        <v>1009</v>
      </c>
      <c r="R69" s="226">
        <v>16459</v>
      </c>
      <c r="S69" s="226">
        <v>974</v>
      </c>
      <c r="T69" s="226">
        <v>12899</v>
      </c>
      <c r="U69" s="226">
        <v>9</v>
      </c>
      <c r="V69" s="226">
        <v>1237</v>
      </c>
      <c r="W69" s="226">
        <v>147</v>
      </c>
      <c r="X69" s="226">
        <v>2323</v>
      </c>
    </row>
    <row r="70" spans="2:24" ht="12">
      <c r="B70" s="209" t="s">
        <v>780</v>
      </c>
      <c r="C70" s="226">
        <v>1167</v>
      </c>
      <c r="D70" s="226">
        <v>328058</v>
      </c>
      <c r="E70" s="226">
        <v>1097</v>
      </c>
      <c r="F70" s="226">
        <v>281342</v>
      </c>
      <c r="G70" s="226">
        <v>1092</v>
      </c>
      <c r="H70" s="226">
        <v>263810</v>
      </c>
      <c r="I70" s="226">
        <v>723</v>
      </c>
      <c r="J70" s="226">
        <v>22480</v>
      </c>
      <c r="K70" s="226">
        <v>721</v>
      </c>
      <c r="L70" s="226">
        <v>20891</v>
      </c>
      <c r="M70" s="226">
        <v>9</v>
      </c>
      <c r="N70" s="227">
        <v>1382</v>
      </c>
      <c r="O70" s="226">
        <v>4</v>
      </c>
      <c r="P70" s="227">
        <v>207</v>
      </c>
      <c r="Q70" s="226">
        <v>952</v>
      </c>
      <c r="R70" s="226">
        <v>24236</v>
      </c>
      <c r="S70" s="226">
        <v>917</v>
      </c>
      <c r="T70" s="226">
        <v>16550</v>
      </c>
      <c r="U70" s="226">
        <v>24</v>
      </c>
      <c r="V70" s="226">
        <v>3594</v>
      </c>
      <c r="W70" s="226">
        <v>159</v>
      </c>
      <c r="X70" s="226">
        <v>4092</v>
      </c>
    </row>
    <row r="71" spans="2:24" ht="12">
      <c r="B71" s="209" t="s">
        <v>781</v>
      </c>
      <c r="C71" s="226">
        <v>994</v>
      </c>
      <c r="D71" s="226">
        <v>204311</v>
      </c>
      <c r="E71" s="226">
        <v>845</v>
      </c>
      <c r="F71" s="226">
        <v>167168</v>
      </c>
      <c r="G71" s="226">
        <v>815</v>
      </c>
      <c r="H71" s="226">
        <v>158438</v>
      </c>
      <c r="I71" s="226">
        <v>729</v>
      </c>
      <c r="J71" s="226">
        <v>23421</v>
      </c>
      <c r="K71" s="226">
        <v>729</v>
      </c>
      <c r="L71" s="226">
        <v>23387</v>
      </c>
      <c r="M71" s="226">
        <v>0</v>
      </c>
      <c r="N71" s="227">
        <v>0</v>
      </c>
      <c r="O71" s="226">
        <v>4</v>
      </c>
      <c r="P71" s="227">
        <v>34</v>
      </c>
      <c r="Q71" s="226">
        <v>659</v>
      </c>
      <c r="R71" s="226">
        <v>13722</v>
      </c>
      <c r="S71" s="226">
        <v>650</v>
      </c>
      <c r="T71" s="226">
        <v>10875</v>
      </c>
      <c r="U71" s="226">
        <v>5</v>
      </c>
      <c r="V71" s="226">
        <v>924</v>
      </c>
      <c r="W71" s="226">
        <v>57</v>
      </c>
      <c r="X71" s="226">
        <v>1923</v>
      </c>
    </row>
    <row r="72" spans="2:24" ht="12">
      <c r="B72" s="209" t="s">
        <v>782</v>
      </c>
      <c r="C72" s="226">
        <v>737</v>
      </c>
      <c r="D72" s="226">
        <v>230316</v>
      </c>
      <c r="E72" s="226">
        <v>704</v>
      </c>
      <c r="F72" s="226">
        <v>223152</v>
      </c>
      <c r="G72" s="226">
        <v>700</v>
      </c>
      <c r="H72" s="226">
        <v>210892</v>
      </c>
      <c r="I72" s="226">
        <v>152</v>
      </c>
      <c r="J72" s="226">
        <v>2199</v>
      </c>
      <c r="K72" s="226">
        <v>152</v>
      </c>
      <c r="L72" s="226">
        <v>2199</v>
      </c>
      <c r="M72" s="226">
        <v>0</v>
      </c>
      <c r="N72" s="227">
        <v>0</v>
      </c>
      <c r="O72" s="226">
        <v>0</v>
      </c>
      <c r="P72" s="227">
        <v>0</v>
      </c>
      <c r="Q72" s="226">
        <v>611</v>
      </c>
      <c r="R72" s="226">
        <v>7965</v>
      </c>
      <c r="S72" s="226">
        <v>595</v>
      </c>
      <c r="T72" s="226">
        <v>4235</v>
      </c>
      <c r="U72" s="226">
        <v>0</v>
      </c>
      <c r="V72" s="226">
        <v>0</v>
      </c>
      <c r="W72" s="226">
        <v>72</v>
      </c>
      <c r="X72" s="226">
        <v>730</v>
      </c>
    </row>
    <row r="73" spans="2:24" ht="12">
      <c r="B73" s="209" t="s">
        <v>783</v>
      </c>
      <c r="C73" s="226">
        <v>764</v>
      </c>
      <c r="D73" s="226">
        <v>108179</v>
      </c>
      <c r="E73" s="226">
        <v>722</v>
      </c>
      <c r="F73" s="226">
        <v>93561</v>
      </c>
      <c r="G73" s="226">
        <v>695</v>
      </c>
      <c r="H73" s="226">
        <v>81699</v>
      </c>
      <c r="I73" s="226">
        <v>283</v>
      </c>
      <c r="J73" s="226">
        <v>8153</v>
      </c>
      <c r="K73" s="226">
        <v>283</v>
      </c>
      <c r="L73" s="226">
        <v>8148</v>
      </c>
      <c r="M73" s="226">
        <v>0</v>
      </c>
      <c r="N73" s="227">
        <v>0</v>
      </c>
      <c r="O73" s="226">
        <v>1</v>
      </c>
      <c r="P73" s="227">
        <v>5</v>
      </c>
      <c r="Q73" s="226">
        <v>626</v>
      </c>
      <c r="R73" s="226">
        <v>6465</v>
      </c>
      <c r="S73" s="226">
        <v>615</v>
      </c>
      <c r="T73" s="226">
        <v>4502</v>
      </c>
      <c r="U73" s="226">
        <v>12</v>
      </c>
      <c r="V73" s="226">
        <v>1462</v>
      </c>
      <c r="W73" s="226">
        <v>49</v>
      </c>
      <c r="X73" s="226">
        <v>501</v>
      </c>
    </row>
    <row r="74" spans="2:24" ht="12">
      <c r="B74" s="209" t="s">
        <v>784</v>
      </c>
      <c r="C74" s="226">
        <v>858</v>
      </c>
      <c r="D74" s="226">
        <v>72935</v>
      </c>
      <c r="E74" s="226">
        <v>829</v>
      </c>
      <c r="F74" s="226">
        <v>66768</v>
      </c>
      <c r="G74" s="226">
        <v>811</v>
      </c>
      <c r="H74" s="226">
        <v>60831</v>
      </c>
      <c r="I74" s="226">
        <v>126</v>
      </c>
      <c r="J74" s="226">
        <v>2754</v>
      </c>
      <c r="K74" s="226">
        <v>108</v>
      </c>
      <c r="L74" s="226">
        <v>1519</v>
      </c>
      <c r="M74" s="226">
        <v>1</v>
      </c>
      <c r="N74" s="227">
        <v>100</v>
      </c>
      <c r="O74" s="226">
        <v>19</v>
      </c>
      <c r="P74" s="227">
        <v>135</v>
      </c>
      <c r="Q74" s="226">
        <v>675</v>
      </c>
      <c r="R74" s="226">
        <v>4413</v>
      </c>
      <c r="S74" s="226">
        <v>664</v>
      </c>
      <c r="T74" s="226">
        <v>4013</v>
      </c>
      <c r="U74" s="226">
        <v>5</v>
      </c>
      <c r="V74" s="226">
        <v>182</v>
      </c>
      <c r="W74" s="226">
        <v>31</v>
      </c>
      <c r="X74" s="226">
        <v>218</v>
      </c>
    </row>
    <row r="75" spans="2:24" ht="12">
      <c r="B75" s="209" t="s">
        <v>785</v>
      </c>
      <c r="C75" s="226">
        <v>1968</v>
      </c>
      <c r="D75" s="226">
        <v>359980</v>
      </c>
      <c r="E75" s="226">
        <v>1660</v>
      </c>
      <c r="F75" s="226">
        <v>307722</v>
      </c>
      <c r="G75" s="226">
        <v>1586</v>
      </c>
      <c r="H75" s="226">
        <v>278063</v>
      </c>
      <c r="I75" s="226">
        <v>311</v>
      </c>
      <c r="J75" s="226">
        <v>10336</v>
      </c>
      <c r="K75" s="226">
        <v>299</v>
      </c>
      <c r="L75" s="226">
        <v>8391</v>
      </c>
      <c r="M75" s="226">
        <v>15</v>
      </c>
      <c r="N75" s="227">
        <v>1630</v>
      </c>
      <c r="O75" s="226">
        <v>5</v>
      </c>
      <c r="P75" s="227">
        <v>315</v>
      </c>
      <c r="Q75" s="226">
        <v>1740</v>
      </c>
      <c r="R75" s="226">
        <v>41922</v>
      </c>
      <c r="S75" s="226">
        <v>1715</v>
      </c>
      <c r="T75" s="226">
        <v>36451</v>
      </c>
      <c r="U75" s="226">
        <v>9</v>
      </c>
      <c r="V75" s="226">
        <v>1364</v>
      </c>
      <c r="W75" s="226">
        <v>270</v>
      </c>
      <c r="X75" s="226">
        <v>4107</v>
      </c>
    </row>
    <row r="76" spans="2:24" ht="12">
      <c r="B76" s="209" t="s">
        <v>786</v>
      </c>
      <c r="C76" s="226">
        <v>757</v>
      </c>
      <c r="D76" s="226">
        <v>128132</v>
      </c>
      <c r="E76" s="226">
        <v>736</v>
      </c>
      <c r="F76" s="226">
        <v>116231</v>
      </c>
      <c r="G76" s="226">
        <v>714</v>
      </c>
      <c r="H76" s="226">
        <v>106967</v>
      </c>
      <c r="I76" s="226">
        <v>99</v>
      </c>
      <c r="J76" s="226">
        <v>3086</v>
      </c>
      <c r="K76" s="226">
        <v>96</v>
      </c>
      <c r="L76" s="226">
        <v>2374</v>
      </c>
      <c r="M76" s="226">
        <v>0</v>
      </c>
      <c r="N76" s="227">
        <v>0</v>
      </c>
      <c r="O76" s="226">
        <v>4</v>
      </c>
      <c r="P76" s="227">
        <v>712</v>
      </c>
      <c r="Q76" s="226">
        <v>574</v>
      </c>
      <c r="R76" s="226">
        <v>8815</v>
      </c>
      <c r="S76" s="226">
        <v>567</v>
      </c>
      <c r="T76" s="226">
        <v>4731</v>
      </c>
      <c r="U76" s="226">
        <v>8</v>
      </c>
      <c r="V76" s="226">
        <v>2902</v>
      </c>
      <c r="W76" s="226">
        <v>45</v>
      </c>
      <c r="X76" s="226">
        <v>182</v>
      </c>
    </row>
    <row r="77" spans="2:24" ht="12">
      <c r="B77" s="209" t="s">
        <v>787</v>
      </c>
      <c r="C77" s="226">
        <v>588</v>
      </c>
      <c r="D77" s="226">
        <v>100252</v>
      </c>
      <c r="E77" s="226">
        <v>537</v>
      </c>
      <c r="F77" s="226">
        <v>92479</v>
      </c>
      <c r="G77" s="226">
        <v>534</v>
      </c>
      <c r="H77" s="226">
        <v>88492</v>
      </c>
      <c r="I77" s="226">
        <v>189</v>
      </c>
      <c r="J77" s="226">
        <v>4618</v>
      </c>
      <c r="K77" s="226">
        <v>188</v>
      </c>
      <c r="L77" s="226">
        <v>4268</v>
      </c>
      <c r="M77" s="226">
        <v>1</v>
      </c>
      <c r="N77" s="227">
        <v>330</v>
      </c>
      <c r="O77" s="226">
        <v>1</v>
      </c>
      <c r="P77" s="227">
        <v>20</v>
      </c>
      <c r="Q77" s="226">
        <v>451</v>
      </c>
      <c r="R77" s="226">
        <v>3155</v>
      </c>
      <c r="S77" s="226">
        <v>440</v>
      </c>
      <c r="T77" s="226">
        <v>2443</v>
      </c>
      <c r="U77" s="226">
        <v>4</v>
      </c>
      <c r="V77" s="226">
        <v>349</v>
      </c>
      <c r="W77" s="226">
        <v>41</v>
      </c>
      <c r="X77" s="226">
        <v>363</v>
      </c>
    </row>
    <row r="78" spans="2:24" ht="12">
      <c r="B78" s="206" t="s">
        <v>788</v>
      </c>
      <c r="C78" s="228">
        <v>915</v>
      </c>
      <c r="D78" s="228">
        <v>137979</v>
      </c>
      <c r="E78" s="228">
        <v>903</v>
      </c>
      <c r="F78" s="228">
        <v>128629</v>
      </c>
      <c r="G78" s="228">
        <v>884</v>
      </c>
      <c r="H78" s="228">
        <v>117648</v>
      </c>
      <c r="I78" s="228">
        <v>108</v>
      </c>
      <c r="J78" s="228">
        <v>3187</v>
      </c>
      <c r="K78" s="228">
        <v>107</v>
      </c>
      <c r="L78" s="228">
        <v>3097</v>
      </c>
      <c r="M78" s="228">
        <v>1</v>
      </c>
      <c r="N78" s="229">
        <v>90</v>
      </c>
      <c r="O78" s="228">
        <v>0</v>
      </c>
      <c r="P78" s="229">
        <v>0</v>
      </c>
      <c r="Q78" s="228">
        <v>660</v>
      </c>
      <c r="R78" s="228">
        <v>6163</v>
      </c>
      <c r="S78" s="228">
        <v>606</v>
      </c>
      <c r="T78" s="228">
        <v>4411</v>
      </c>
      <c r="U78" s="228">
        <v>4</v>
      </c>
      <c r="V78" s="228">
        <v>338</v>
      </c>
      <c r="W78" s="228">
        <v>115</v>
      </c>
      <c r="X78" s="228">
        <v>1414</v>
      </c>
    </row>
    <row r="79" ht="12">
      <c r="B79" s="200" t="s">
        <v>930</v>
      </c>
    </row>
    <row r="80" ht="12">
      <c r="B80" s="200" t="s">
        <v>931</v>
      </c>
    </row>
  </sheetData>
  <mergeCells count="35">
    <mergeCell ref="U6:U7"/>
    <mergeCell ref="V6:V7"/>
    <mergeCell ref="W6:X6"/>
    <mergeCell ref="Q6:Q7"/>
    <mergeCell ref="R6:R7"/>
    <mergeCell ref="S6:S7"/>
    <mergeCell ref="T6:T7"/>
    <mergeCell ref="M6:M7"/>
    <mergeCell ref="N6:N7"/>
    <mergeCell ref="O6:O7"/>
    <mergeCell ref="P6:P7"/>
    <mergeCell ref="I6:I7"/>
    <mergeCell ref="J6:J7"/>
    <mergeCell ref="K6:K7"/>
    <mergeCell ref="L6:L7"/>
    <mergeCell ref="Q5:R5"/>
    <mergeCell ref="S5:T5"/>
    <mergeCell ref="U5:V5"/>
    <mergeCell ref="W5:X5"/>
    <mergeCell ref="I5:J5"/>
    <mergeCell ref="K5:L5"/>
    <mergeCell ref="M5:N5"/>
    <mergeCell ref="O5:P5"/>
    <mergeCell ref="C5:C7"/>
    <mergeCell ref="D5:D7"/>
    <mergeCell ref="E5:F5"/>
    <mergeCell ref="G5:H5"/>
    <mergeCell ref="E6:E7"/>
    <mergeCell ref="F6:F7"/>
    <mergeCell ref="G6:G7"/>
    <mergeCell ref="H6:H7"/>
    <mergeCell ref="C4:D4"/>
    <mergeCell ref="E4:H4"/>
    <mergeCell ref="I4:P4"/>
    <mergeCell ref="Q4:X4"/>
  </mergeCells>
  <printOptions/>
  <pageMargins left="0.75" right="0.75" top="1" bottom="1" header="0.512" footer="0.51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B2:R119"/>
  <sheetViews>
    <sheetView workbookViewId="0" topLeftCell="A1">
      <selection activeCell="A1" sqref="A1"/>
    </sheetView>
  </sheetViews>
  <sheetFormatPr defaultColWidth="9.00390625" defaultRowHeight="15" customHeight="1"/>
  <cols>
    <col min="1" max="1" width="2.625" style="230" customWidth="1"/>
    <col min="2" max="2" width="9.625" style="230" customWidth="1"/>
    <col min="3" max="7" width="10.625" style="230" customWidth="1"/>
    <col min="8" max="10" width="10.625" style="231" customWidth="1"/>
    <col min="11" max="12" width="9.625" style="230" customWidth="1"/>
    <col min="13" max="18" width="8.125" style="230" customWidth="1"/>
    <col min="19" max="16384" width="9.00390625" style="230" customWidth="1"/>
  </cols>
  <sheetData>
    <row r="1" ht="12" customHeight="1"/>
    <row r="2" ht="13.5" customHeight="1">
      <c r="B2" s="232" t="s">
        <v>947</v>
      </c>
    </row>
    <row r="3" spans="3:13" ht="13.5" customHeight="1" thickBot="1">
      <c r="C3" s="233"/>
      <c r="D3" s="233"/>
      <c r="E3" s="233"/>
      <c r="H3" s="234"/>
      <c r="I3" s="234"/>
      <c r="J3" s="235" t="s">
        <v>936</v>
      </c>
      <c r="M3" s="233"/>
    </row>
    <row r="4" spans="2:18" ht="13.5" customHeight="1" thickTop="1">
      <c r="B4" s="236" t="s">
        <v>869</v>
      </c>
      <c r="C4" s="237" t="s">
        <v>937</v>
      </c>
      <c r="D4" s="237"/>
      <c r="E4" s="237" t="s">
        <v>933</v>
      </c>
      <c r="F4" s="237"/>
      <c r="G4" s="238"/>
      <c r="H4" s="239" t="s">
        <v>934</v>
      </c>
      <c r="I4" s="240"/>
      <c r="J4" s="240"/>
      <c r="K4" s="233"/>
      <c r="L4" s="241"/>
      <c r="M4" s="241"/>
      <c r="N4" s="241"/>
      <c r="O4" s="241"/>
      <c r="P4" s="233"/>
      <c r="Q4" s="233"/>
      <c r="R4" s="233"/>
    </row>
    <row r="5" spans="2:18" ht="25.5" customHeight="1">
      <c r="B5" s="242" t="s">
        <v>720</v>
      </c>
      <c r="C5" s="242" t="s">
        <v>935</v>
      </c>
      <c r="D5" s="243" t="s">
        <v>938</v>
      </c>
      <c r="E5" s="242" t="s">
        <v>935</v>
      </c>
      <c r="F5" s="244" t="s">
        <v>939</v>
      </c>
      <c r="G5" s="243" t="s">
        <v>940</v>
      </c>
      <c r="H5" s="245" t="s">
        <v>935</v>
      </c>
      <c r="I5" s="246" t="s">
        <v>939</v>
      </c>
      <c r="J5" s="243" t="s">
        <v>940</v>
      </c>
      <c r="K5" s="247"/>
      <c r="L5" s="247"/>
      <c r="M5" s="233"/>
      <c r="N5" s="248"/>
      <c r="O5" s="233"/>
      <c r="P5" s="248"/>
      <c r="Q5" s="233"/>
      <c r="R5" s="248"/>
    </row>
    <row r="6" spans="2:18" ht="13.5" customHeight="1">
      <c r="B6" s="249" t="s">
        <v>941</v>
      </c>
      <c r="C6" s="250">
        <v>88100</v>
      </c>
      <c r="D6" s="250">
        <v>404400</v>
      </c>
      <c r="E6" s="250">
        <v>88100</v>
      </c>
      <c r="F6" s="250">
        <v>459</v>
      </c>
      <c r="G6" s="250">
        <v>404400</v>
      </c>
      <c r="H6" s="250">
        <v>10</v>
      </c>
      <c r="I6" s="250">
        <v>92</v>
      </c>
      <c r="J6" s="250">
        <v>9</v>
      </c>
      <c r="K6" s="247"/>
      <c r="L6" s="247"/>
      <c r="M6" s="233"/>
      <c r="N6" s="248"/>
      <c r="O6" s="233"/>
      <c r="P6" s="248"/>
      <c r="Q6" s="233"/>
      <c r="R6" s="248"/>
    </row>
    <row r="7" spans="2:18" ht="13.5" customHeight="1">
      <c r="B7" s="251" t="s">
        <v>942</v>
      </c>
      <c r="C7" s="250">
        <v>90000</v>
      </c>
      <c r="D7" s="250">
        <v>553500</v>
      </c>
      <c r="E7" s="250">
        <v>90000</v>
      </c>
      <c r="F7" s="250">
        <v>615</v>
      </c>
      <c r="G7" s="250">
        <v>553500</v>
      </c>
      <c r="H7" s="250">
        <v>10</v>
      </c>
      <c r="I7" s="250">
        <v>110</v>
      </c>
      <c r="J7" s="250">
        <v>11</v>
      </c>
      <c r="K7" s="247"/>
      <c r="L7" s="247"/>
      <c r="M7" s="233"/>
      <c r="N7" s="248"/>
      <c r="O7" s="233"/>
      <c r="P7" s="248"/>
      <c r="Q7" s="233"/>
      <c r="R7" s="248"/>
    </row>
    <row r="8" spans="2:18" s="252" customFormat="1" ht="13.5" customHeight="1">
      <c r="B8" s="253" t="s">
        <v>943</v>
      </c>
      <c r="C8" s="254">
        <v>86500</v>
      </c>
      <c r="D8" s="254">
        <v>461900</v>
      </c>
      <c r="E8" s="254">
        <v>86500</v>
      </c>
      <c r="F8" s="254">
        <v>534</v>
      </c>
      <c r="G8" s="254">
        <v>461900</v>
      </c>
      <c r="H8" s="255">
        <v>5</v>
      </c>
      <c r="I8" s="255">
        <v>140</v>
      </c>
      <c r="J8" s="255">
        <v>7</v>
      </c>
      <c r="K8" s="256"/>
      <c r="L8" s="256"/>
      <c r="M8" s="257"/>
      <c r="N8" s="258"/>
      <c r="O8" s="257"/>
      <c r="P8" s="258"/>
      <c r="Q8" s="257"/>
      <c r="R8" s="258"/>
    </row>
    <row r="9" spans="2:18" s="259" customFormat="1" ht="9" customHeight="1">
      <c r="B9" s="260"/>
      <c r="C9" s="261"/>
      <c r="D9" s="261"/>
      <c r="E9" s="261"/>
      <c r="F9" s="261"/>
      <c r="G9" s="261"/>
      <c r="H9" s="262"/>
      <c r="I9" s="262"/>
      <c r="J9" s="262"/>
      <c r="K9" s="263"/>
      <c r="L9" s="263"/>
      <c r="M9" s="264"/>
      <c r="N9" s="264"/>
      <c r="O9" s="263"/>
      <c r="P9" s="263"/>
      <c r="Q9" s="263"/>
      <c r="R9" s="263"/>
    </row>
    <row r="10" spans="2:18" s="252" customFormat="1" ht="13.5" customHeight="1">
      <c r="B10" s="265" t="s">
        <v>742</v>
      </c>
      <c r="C10" s="266">
        <v>20800</v>
      </c>
      <c r="D10" s="254">
        <v>110900</v>
      </c>
      <c r="E10" s="254">
        <v>20800</v>
      </c>
      <c r="F10" s="254">
        <v>533</v>
      </c>
      <c r="G10" s="254">
        <v>110900</v>
      </c>
      <c r="H10" s="255">
        <v>5</v>
      </c>
      <c r="I10" s="255">
        <v>140</v>
      </c>
      <c r="J10" s="255">
        <v>6</v>
      </c>
      <c r="K10" s="256"/>
      <c r="L10" s="256"/>
      <c r="M10" s="267"/>
      <c r="N10" s="267"/>
      <c r="O10" s="256"/>
      <c r="P10" s="256"/>
      <c r="Q10" s="256"/>
      <c r="R10" s="256"/>
    </row>
    <row r="11" spans="2:18" s="252" customFormat="1" ht="13.5" customHeight="1">
      <c r="B11" s="265" t="s">
        <v>743</v>
      </c>
      <c r="C11" s="266">
        <v>13700</v>
      </c>
      <c r="D11" s="254">
        <v>66400</v>
      </c>
      <c r="E11" s="254">
        <v>13700</v>
      </c>
      <c r="F11" s="254">
        <v>485</v>
      </c>
      <c r="G11" s="254">
        <v>66400</v>
      </c>
      <c r="H11" s="268">
        <v>0</v>
      </c>
      <c r="I11" s="255">
        <v>140</v>
      </c>
      <c r="J11" s="268">
        <v>0</v>
      </c>
      <c r="K11" s="256"/>
      <c r="L11" s="256"/>
      <c r="M11" s="267"/>
      <c r="N11" s="267"/>
      <c r="O11" s="256"/>
      <c r="P11" s="256"/>
      <c r="Q11" s="256"/>
      <c r="R11" s="256"/>
    </row>
    <row r="12" spans="2:18" s="252" customFormat="1" ht="13.5" customHeight="1">
      <c r="B12" s="265" t="s">
        <v>744</v>
      </c>
      <c r="C12" s="266">
        <v>18600</v>
      </c>
      <c r="D12" s="254">
        <v>101200</v>
      </c>
      <c r="E12" s="254">
        <v>18600</v>
      </c>
      <c r="F12" s="254">
        <v>544</v>
      </c>
      <c r="G12" s="254">
        <v>101200</v>
      </c>
      <c r="H12" s="268">
        <v>0</v>
      </c>
      <c r="I12" s="255">
        <v>115</v>
      </c>
      <c r="J12" s="268">
        <v>1</v>
      </c>
      <c r="K12" s="256"/>
      <c r="L12" s="256"/>
      <c r="M12" s="267"/>
      <c r="N12" s="267"/>
      <c r="O12" s="256"/>
      <c r="P12" s="256"/>
      <c r="Q12" s="256"/>
      <c r="R12" s="256"/>
    </row>
    <row r="13" spans="2:18" s="252" customFormat="1" ht="13.5" customHeight="1">
      <c r="B13" s="265" t="s">
        <v>745</v>
      </c>
      <c r="C13" s="266">
        <v>33400</v>
      </c>
      <c r="D13" s="254">
        <v>183400</v>
      </c>
      <c r="E13" s="254">
        <v>33400</v>
      </c>
      <c r="F13" s="254">
        <v>549</v>
      </c>
      <c r="G13" s="254">
        <v>183400</v>
      </c>
      <c r="H13" s="255">
        <v>0</v>
      </c>
      <c r="I13" s="255">
        <v>0</v>
      </c>
      <c r="J13" s="255">
        <v>0</v>
      </c>
      <c r="K13" s="256"/>
      <c r="L13" s="256"/>
      <c r="M13" s="267"/>
      <c r="N13" s="267"/>
      <c r="O13" s="256"/>
      <c r="P13" s="256"/>
      <c r="Q13" s="256"/>
      <c r="R13" s="256"/>
    </row>
    <row r="14" spans="2:18" ht="9" customHeight="1">
      <c r="B14" s="249"/>
      <c r="C14" s="250"/>
      <c r="D14" s="250"/>
      <c r="E14" s="250"/>
      <c r="F14" s="250"/>
      <c r="G14" s="250"/>
      <c r="H14" s="269"/>
      <c r="I14" s="270"/>
      <c r="J14" s="270"/>
      <c r="K14" s="271"/>
      <c r="L14" s="271"/>
      <c r="M14" s="272"/>
      <c r="N14" s="272"/>
      <c r="O14" s="271"/>
      <c r="P14" s="271"/>
      <c r="Q14" s="271"/>
      <c r="R14" s="271"/>
    </row>
    <row r="15" spans="2:18" ht="13.5" customHeight="1">
      <c r="B15" s="249" t="s">
        <v>746</v>
      </c>
      <c r="C15" s="273">
        <v>3410</v>
      </c>
      <c r="D15" s="273">
        <v>19300</v>
      </c>
      <c r="E15" s="273">
        <v>3410</v>
      </c>
      <c r="F15" s="273">
        <v>566</v>
      </c>
      <c r="G15" s="273">
        <v>19300</v>
      </c>
      <c r="H15" s="269" t="s">
        <v>944</v>
      </c>
      <c r="I15" s="269" t="s">
        <v>944</v>
      </c>
      <c r="J15" s="274" t="s">
        <v>944</v>
      </c>
      <c r="K15" s="271"/>
      <c r="L15" s="271"/>
      <c r="M15" s="272"/>
      <c r="N15" s="272"/>
      <c r="O15" s="271"/>
      <c r="P15" s="271"/>
      <c r="Q15" s="271"/>
      <c r="R15" s="271"/>
    </row>
    <row r="16" spans="2:18" ht="13.5" customHeight="1">
      <c r="B16" s="249" t="s">
        <v>747</v>
      </c>
      <c r="C16" s="273">
        <v>3450</v>
      </c>
      <c r="D16" s="273">
        <v>18000</v>
      </c>
      <c r="E16" s="273">
        <v>3450</v>
      </c>
      <c r="F16" s="273">
        <v>522</v>
      </c>
      <c r="G16" s="273">
        <v>18000</v>
      </c>
      <c r="H16" s="274">
        <v>0</v>
      </c>
      <c r="I16" s="269">
        <v>155</v>
      </c>
      <c r="J16" s="274">
        <v>1</v>
      </c>
      <c r="K16" s="271"/>
      <c r="L16" s="271"/>
      <c r="M16" s="272"/>
      <c r="N16" s="233"/>
      <c r="O16" s="271"/>
      <c r="P16" s="271"/>
      <c r="Q16" s="271"/>
      <c r="R16" s="271"/>
    </row>
    <row r="17" spans="2:18" ht="13.5" customHeight="1">
      <c r="B17" s="249" t="s">
        <v>748</v>
      </c>
      <c r="C17" s="273">
        <v>5370</v>
      </c>
      <c r="D17" s="273">
        <v>30100</v>
      </c>
      <c r="E17" s="273">
        <v>5370</v>
      </c>
      <c r="F17" s="273">
        <v>560</v>
      </c>
      <c r="G17" s="273">
        <v>30100</v>
      </c>
      <c r="H17" s="269">
        <v>0</v>
      </c>
      <c r="I17" s="269">
        <v>0</v>
      </c>
      <c r="J17" s="269">
        <v>0</v>
      </c>
      <c r="K17" s="271"/>
      <c r="L17" s="271"/>
      <c r="M17" s="272"/>
      <c r="N17" s="233"/>
      <c r="O17" s="271"/>
      <c r="P17" s="271"/>
      <c r="Q17" s="271"/>
      <c r="R17" s="271"/>
    </row>
    <row r="18" spans="2:18" ht="13.5" customHeight="1">
      <c r="B18" s="249" t="s">
        <v>749</v>
      </c>
      <c r="C18" s="273">
        <v>6310</v>
      </c>
      <c r="D18" s="273">
        <v>36200</v>
      </c>
      <c r="E18" s="273">
        <v>6310</v>
      </c>
      <c r="F18" s="273">
        <v>574</v>
      </c>
      <c r="G18" s="273">
        <v>36200</v>
      </c>
      <c r="H18" s="269">
        <v>0</v>
      </c>
      <c r="I18" s="269">
        <v>0</v>
      </c>
      <c r="J18" s="269">
        <v>0</v>
      </c>
      <c r="K18" s="271"/>
      <c r="L18" s="271"/>
      <c r="M18" s="272"/>
      <c r="N18" s="233"/>
      <c r="O18" s="271"/>
      <c r="P18" s="271"/>
      <c r="Q18" s="271"/>
      <c r="R18" s="271"/>
    </row>
    <row r="19" spans="2:18" ht="13.5" customHeight="1">
      <c r="B19" s="249"/>
      <c r="C19" s="273"/>
      <c r="D19" s="273"/>
      <c r="E19" s="273"/>
      <c r="F19" s="273"/>
      <c r="G19" s="273"/>
      <c r="H19" s="269"/>
      <c r="I19" s="269"/>
      <c r="J19" s="269"/>
      <c r="K19" s="271"/>
      <c r="L19" s="271"/>
      <c r="M19" s="272"/>
      <c r="N19" s="233"/>
      <c r="O19" s="271"/>
      <c r="P19" s="271"/>
      <c r="Q19" s="271"/>
      <c r="R19" s="271"/>
    </row>
    <row r="20" spans="2:18" ht="13.5" customHeight="1">
      <c r="B20" s="249" t="s">
        <v>750</v>
      </c>
      <c r="C20" s="273">
        <v>4020</v>
      </c>
      <c r="D20" s="273">
        <v>19600</v>
      </c>
      <c r="E20" s="273">
        <v>4020</v>
      </c>
      <c r="F20" s="273">
        <v>487</v>
      </c>
      <c r="G20" s="273">
        <v>19600</v>
      </c>
      <c r="H20" s="274">
        <v>0</v>
      </c>
      <c r="I20" s="269">
        <v>140</v>
      </c>
      <c r="J20" s="274">
        <v>0</v>
      </c>
      <c r="K20" s="271"/>
      <c r="L20" s="271"/>
      <c r="M20" s="272"/>
      <c r="N20" s="233"/>
      <c r="O20" s="271"/>
      <c r="P20" s="271"/>
      <c r="Q20" s="271"/>
      <c r="R20" s="271"/>
    </row>
    <row r="21" spans="2:18" ht="13.5" customHeight="1">
      <c r="B21" s="249" t="s">
        <v>751</v>
      </c>
      <c r="C21" s="273">
        <v>1670</v>
      </c>
      <c r="D21" s="273">
        <v>9470</v>
      </c>
      <c r="E21" s="273">
        <v>1670</v>
      </c>
      <c r="F21" s="273">
        <v>567</v>
      </c>
      <c r="G21" s="273">
        <v>9470</v>
      </c>
      <c r="H21" s="269">
        <v>0</v>
      </c>
      <c r="I21" s="269">
        <v>0</v>
      </c>
      <c r="J21" s="269">
        <v>0</v>
      </c>
      <c r="K21" s="271"/>
      <c r="L21" s="271"/>
      <c r="M21" s="272"/>
      <c r="N21" s="233"/>
      <c r="O21" s="271"/>
      <c r="P21" s="271"/>
      <c r="Q21" s="271"/>
      <c r="R21" s="271"/>
    </row>
    <row r="22" spans="2:18" ht="13.5" customHeight="1">
      <c r="B22" s="249" t="s">
        <v>752</v>
      </c>
      <c r="C22" s="273">
        <v>1200</v>
      </c>
      <c r="D22" s="273">
        <v>6410</v>
      </c>
      <c r="E22" s="273">
        <v>1200</v>
      </c>
      <c r="F22" s="273">
        <v>534</v>
      </c>
      <c r="G22" s="273">
        <v>6410</v>
      </c>
      <c r="H22" s="269">
        <v>0</v>
      </c>
      <c r="I22" s="269">
        <v>0</v>
      </c>
      <c r="J22" s="269">
        <v>0</v>
      </c>
      <c r="K22" s="271"/>
      <c r="L22" s="271"/>
      <c r="M22" s="272"/>
      <c r="N22" s="233"/>
      <c r="O22" s="271"/>
      <c r="P22" s="271"/>
      <c r="Q22" s="271"/>
      <c r="R22" s="271"/>
    </row>
    <row r="23" spans="2:18" ht="13.5" customHeight="1">
      <c r="B23" s="249" t="s">
        <v>753</v>
      </c>
      <c r="C23" s="273">
        <v>2580</v>
      </c>
      <c r="D23" s="273">
        <v>13600</v>
      </c>
      <c r="E23" s="273">
        <v>2580</v>
      </c>
      <c r="F23" s="273">
        <v>527</v>
      </c>
      <c r="G23" s="273">
        <v>13600</v>
      </c>
      <c r="H23" s="274">
        <v>0</v>
      </c>
      <c r="I23" s="269">
        <v>152</v>
      </c>
      <c r="J23" s="274">
        <v>0</v>
      </c>
      <c r="K23" s="271"/>
      <c r="L23" s="271"/>
      <c r="M23" s="272"/>
      <c r="N23" s="233"/>
      <c r="O23" s="271"/>
      <c r="P23" s="271"/>
      <c r="Q23" s="271"/>
      <c r="R23" s="271"/>
    </row>
    <row r="24" spans="2:18" ht="13.5" customHeight="1">
      <c r="B24" s="249"/>
      <c r="C24" s="273"/>
      <c r="D24" s="273"/>
      <c r="E24" s="273"/>
      <c r="F24" s="273"/>
      <c r="G24" s="273"/>
      <c r="H24" s="274"/>
      <c r="I24" s="269"/>
      <c r="J24" s="274"/>
      <c r="K24" s="271"/>
      <c r="L24" s="271"/>
      <c r="M24" s="272"/>
      <c r="N24" s="233"/>
      <c r="O24" s="271"/>
      <c r="P24" s="271"/>
      <c r="Q24" s="271"/>
      <c r="R24" s="271"/>
    </row>
    <row r="25" spans="2:18" ht="13.5" customHeight="1">
      <c r="B25" s="249" t="s">
        <v>754</v>
      </c>
      <c r="C25" s="273">
        <v>2580</v>
      </c>
      <c r="D25" s="273">
        <v>14600</v>
      </c>
      <c r="E25" s="273">
        <v>2580</v>
      </c>
      <c r="F25" s="273">
        <v>565</v>
      </c>
      <c r="G25" s="273">
        <v>14600</v>
      </c>
      <c r="H25" s="269">
        <v>0</v>
      </c>
      <c r="I25" s="269">
        <v>0</v>
      </c>
      <c r="J25" s="269">
        <v>0</v>
      </c>
      <c r="K25" s="271"/>
      <c r="L25" s="271"/>
      <c r="M25" s="272"/>
      <c r="N25" s="233"/>
      <c r="O25" s="271"/>
      <c r="P25" s="271"/>
      <c r="Q25" s="271"/>
      <c r="R25" s="271"/>
    </row>
    <row r="26" spans="2:18" ht="13.5" customHeight="1">
      <c r="B26" s="249" t="s">
        <v>755</v>
      </c>
      <c r="C26" s="273">
        <v>1630</v>
      </c>
      <c r="D26" s="273">
        <v>9420</v>
      </c>
      <c r="E26" s="273">
        <v>1630</v>
      </c>
      <c r="F26" s="273">
        <v>578</v>
      </c>
      <c r="G26" s="273">
        <v>9420</v>
      </c>
      <c r="H26" s="269">
        <v>0</v>
      </c>
      <c r="I26" s="269">
        <v>0</v>
      </c>
      <c r="J26" s="269">
        <v>0</v>
      </c>
      <c r="K26" s="271"/>
      <c r="L26" s="271"/>
      <c r="M26" s="272"/>
      <c r="N26" s="233"/>
      <c r="O26" s="271"/>
      <c r="P26" s="271"/>
      <c r="Q26" s="271"/>
      <c r="R26" s="271"/>
    </row>
    <row r="27" spans="2:18" ht="13.5" customHeight="1">
      <c r="B27" s="249" t="s">
        <v>756</v>
      </c>
      <c r="C27" s="273">
        <v>1470</v>
      </c>
      <c r="D27" s="273">
        <v>8220</v>
      </c>
      <c r="E27" s="273">
        <v>1470</v>
      </c>
      <c r="F27" s="273">
        <v>559</v>
      </c>
      <c r="G27" s="273">
        <v>8220</v>
      </c>
      <c r="H27" s="269">
        <v>0</v>
      </c>
      <c r="I27" s="269">
        <v>0</v>
      </c>
      <c r="J27" s="269">
        <v>0</v>
      </c>
      <c r="K27" s="271"/>
      <c r="L27" s="271"/>
      <c r="M27" s="272"/>
      <c r="N27" s="233"/>
      <c r="O27" s="271"/>
      <c r="P27" s="271"/>
      <c r="Q27" s="271"/>
      <c r="R27" s="271"/>
    </row>
    <row r="28" spans="2:18" ht="13.5" customHeight="1">
      <c r="B28" s="249" t="s">
        <v>757</v>
      </c>
      <c r="C28" s="273">
        <v>3690</v>
      </c>
      <c r="D28" s="273">
        <v>17600</v>
      </c>
      <c r="E28" s="273">
        <v>3690</v>
      </c>
      <c r="F28" s="273">
        <v>477</v>
      </c>
      <c r="G28" s="273">
        <v>17600</v>
      </c>
      <c r="H28" s="269">
        <v>5</v>
      </c>
      <c r="I28" s="269">
        <v>140</v>
      </c>
      <c r="J28" s="269">
        <v>6</v>
      </c>
      <c r="K28" s="271"/>
      <c r="L28" s="271"/>
      <c r="M28" s="272"/>
      <c r="N28" s="233"/>
      <c r="O28" s="271"/>
      <c r="P28" s="271"/>
      <c r="Q28" s="271"/>
      <c r="R28" s="271"/>
    </row>
    <row r="29" spans="2:18" ht="13.5" customHeight="1">
      <c r="B29" s="249" t="s">
        <v>758</v>
      </c>
      <c r="C29" s="273">
        <v>1790</v>
      </c>
      <c r="D29" s="273">
        <v>9900</v>
      </c>
      <c r="E29" s="273">
        <v>1790</v>
      </c>
      <c r="F29" s="273">
        <v>553</v>
      </c>
      <c r="G29" s="273">
        <v>9900</v>
      </c>
      <c r="H29" s="269">
        <v>0</v>
      </c>
      <c r="I29" s="269">
        <v>0</v>
      </c>
      <c r="J29" s="269">
        <v>0</v>
      </c>
      <c r="K29" s="271"/>
      <c r="L29" s="271"/>
      <c r="M29" s="272"/>
      <c r="N29" s="233"/>
      <c r="O29" s="271"/>
      <c r="P29" s="271"/>
      <c r="Q29" s="271"/>
      <c r="R29" s="271"/>
    </row>
    <row r="30" spans="2:18" ht="13.5" customHeight="1">
      <c r="B30" s="249"/>
      <c r="C30" s="273"/>
      <c r="D30" s="273"/>
      <c r="E30" s="273"/>
      <c r="F30" s="273"/>
      <c r="G30" s="273"/>
      <c r="H30" s="269"/>
      <c r="I30" s="269"/>
      <c r="J30" s="269"/>
      <c r="K30" s="271"/>
      <c r="L30" s="271"/>
      <c r="M30" s="272"/>
      <c r="N30" s="233"/>
      <c r="O30" s="271"/>
      <c r="P30" s="271"/>
      <c r="Q30" s="271"/>
      <c r="R30" s="271"/>
    </row>
    <row r="31" spans="2:18" ht="13.5" customHeight="1">
      <c r="B31" s="249" t="s">
        <v>759</v>
      </c>
      <c r="C31" s="273">
        <v>520</v>
      </c>
      <c r="D31" s="273">
        <v>2610</v>
      </c>
      <c r="E31" s="273">
        <v>520</v>
      </c>
      <c r="F31" s="273">
        <v>502</v>
      </c>
      <c r="G31" s="273">
        <v>2610</v>
      </c>
      <c r="H31" s="269">
        <v>0</v>
      </c>
      <c r="I31" s="269">
        <v>0</v>
      </c>
      <c r="J31" s="269">
        <v>0</v>
      </c>
      <c r="K31" s="271"/>
      <c r="L31" s="271"/>
      <c r="M31" s="272"/>
      <c r="N31" s="233"/>
      <c r="O31" s="271"/>
      <c r="P31" s="271"/>
      <c r="Q31" s="271"/>
      <c r="R31" s="271"/>
    </row>
    <row r="32" spans="2:18" ht="13.5" customHeight="1">
      <c r="B32" s="249" t="s">
        <v>760</v>
      </c>
      <c r="C32" s="273">
        <v>596</v>
      </c>
      <c r="D32" s="273">
        <v>3450</v>
      </c>
      <c r="E32" s="273">
        <v>596</v>
      </c>
      <c r="F32" s="273">
        <v>579</v>
      </c>
      <c r="G32" s="273">
        <v>3450</v>
      </c>
      <c r="H32" s="269">
        <v>0</v>
      </c>
      <c r="I32" s="269">
        <v>0</v>
      </c>
      <c r="J32" s="269">
        <v>0</v>
      </c>
      <c r="K32" s="271"/>
      <c r="L32" s="271"/>
      <c r="M32" s="272"/>
      <c r="N32" s="233"/>
      <c r="O32" s="271"/>
      <c r="P32" s="271"/>
      <c r="Q32" s="271"/>
      <c r="R32" s="271"/>
    </row>
    <row r="33" spans="2:18" ht="13.5" customHeight="1">
      <c r="B33" s="249" t="s">
        <v>761</v>
      </c>
      <c r="C33" s="273">
        <v>1360</v>
      </c>
      <c r="D33" s="273">
        <v>7850</v>
      </c>
      <c r="E33" s="273">
        <v>1360</v>
      </c>
      <c r="F33" s="273">
        <v>577</v>
      </c>
      <c r="G33" s="273">
        <v>7850</v>
      </c>
      <c r="H33" s="269">
        <v>0</v>
      </c>
      <c r="I33" s="269">
        <v>0</v>
      </c>
      <c r="J33" s="269">
        <v>0</v>
      </c>
      <c r="K33" s="271"/>
      <c r="L33" s="271"/>
      <c r="M33" s="272"/>
      <c r="N33" s="233"/>
      <c r="O33" s="271"/>
      <c r="P33" s="271"/>
      <c r="Q33" s="271"/>
      <c r="R33" s="271"/>
    </row>
    <row r="34" spans="2:18" ht="13.5" customHeight="1">
      <c r="B34" s="249" t="s">
        <v>762</v>
      </c>
      <c r="C34" s="273">
        <v>374</v>
      </c>
      <c r="D34" s="273">
        <v>1620</v>
      </c>
      <c r="E34" s="273">
        <v>374</v>
      </c>
      <c r="F34" s="273">
        <v>433</v>
      </c>
      <c r="G34" s="273">
        <v>1620</v>
      </c>
      <c r="H34" s="269">
        <v>0</v>
      </c>
      <c r="I34" s="269">
        <v>0</v>
      </c>
      <c r="J34" s="269">
        <v>0</v>
      </c>
      <c r="K34" s="271"/>
      <c r="L34" s="271"/>
      <c r="M34" s="272"/>
      <c r="N34" s="233"/>
      <c r="O34" s="271"/>
      <c r="P34" s="271"/>
      <c r="Q34" s="271"/>
      <c r="R34" s="271"/>
    </row>
    <row r="35" spans="2:18" ht="13.5" customHeight="1">
      <c r="B35" s="249" t="s">
        <v>763</v>
      </c>
      <c r="C35" s="273">
        <v>561</v>
      </c>
      <c r="D35" s="273">
        <v>2730</v>
      </c>
      <c r="E35" s="273">
        <v>561</v>
      </c>
      <c r="F35" s="273">
        <v>487</v>
      </c>
      <c r="G35" s="273">
        <v>2730</v>
      </c>
      <c r="H35" s="269">
        <v>0</v>
      </c>
      <c r="I35" s="269">
        <v>0</v>
      </c>
      <c r="J35" s="269">
        <v>0</v>
      </c>
      <c r="K35" s="271"/>
      <c r="L35" s="271"/>
      <c r="M35" s="272"/>
      <c r="N35" s="233"/>
      <c r="O35" s="271"/>
      <c r="P35" s="271"/>
      <c r="Q35" s="271"/>
      <c r="R35" s="271"/>
    </row>
    <row r="36" spans="2:18" ht="13.5" customHeight="1">
      <c r="B36" s="249" t="s">
        <v>764</v>
      </c>
      <c r="C36" s="273">
        <v>500</v>
      </c>
      <c r="D36" s="273">
        <v>2390</v>
      </c>
      <c r="E36" s="273">
        <v>500</v>
      </c>
      <c r="F36" s="273">
        <v>478</v>
      </c>
      <c r="G36" s="273">
        <v>2390</v>
      </c>
      <c r="H36" s="269">
        <v>0</v>
      </c>
      <c r="I36" s="269">
        <v>0</v>
      </c>
      <c r="J36" s="269">
        <v>0</v>
      </c>
      <c r="K36" s="271"/>
      <c r="L36" s="271"/>
      <c r="M36" s="272"/>
      <c r="N36" s="233"/>
      <c r="O36" s="271"/>
      <c r="P36" s="271"/>
      <c r="Q36" s="271"/>
      <c r="R36" s="271"/>
    </row>
    <row r="37" spans="2:18" ht="13.5" customHeight="1">
      <c r="B37" s="249" t="s">
        <v>765</v>
      </c>
      <c r="C37" s="273">
        <v>1220</v>
      </c>
      <c r="D37" s="273">
        <v>6120</v>
      </c>
      <c r="E37" s="273">
        <v>1220</v>
      </c>
      <c r="F37" s="273">
        <v>502</v>
      </c>
      <c r="G37" s="273">
        <v>6120</v>
      </c>
      <c r="H37" s="274">
        <v>0</v>
      </c>
      <c r="I37" s="269">
        <v>144</v>
      </c>
      <c r="J37" s="274">
        <v>0</v>
      </c>
      <c r="K37" s="271"/>
      <c r="L37" s="271"/>
      <c r="M37" s="272"/>
      <c r="N37" s="233"/>
      <c r="O37" s="271"/>
      <c r="P37" s="271"/>
      <c r="Q37" s="271"/>
      <c r="R37" s="271"/>
    </row>
    <row r="38" spans="2:18" ht="13.5" customHeight="1">
      <c r="B38" s="249"/>
      <c r="C38" s="273"/>
      <c r="D38" s="273"/>
      <c r="E38" s="273"/>
      <c r="F38" s="273"/>
      <c r="G38" s="273"/>
      <c r="H38" s="274"/>
      <c r="I38" s="269"/>
      <c r="J38" s="274"/>
      <c r="K38" s="271"/>
      <c r="L38" s="271"/>
      <c r="M38" s="272"/>
      <c r="N38" s="233"/>
      <c r="O38" s="271"/>
      <c r="P38" s="271"/>
      <c r="Q38" s="271"/>
      <c r="R38" s="271"/>
    </row>
    <row r="39" spans="2:18" ht="13.5" customHeight="1">
      <c r="B39" s="249" t="s">
        <v>766</v>
      </c>
      <c r="C39" s="273">
        <v>1340</v>
      </c>
      <c r="D39" s="273">
        <v>6470</v>
      </c>
      <c r="E39" s="273">
        <v>1340</v>
      </c>
      <c r="F39" s="273">
        <v>483</v>
      </c>
      <c r="G39" s="273">
        <v>6470</v>
      </c>
      <c r="H39" s="269">
        <v>0</v>
      </c>
      <c r="I39" s="269">
        <v>0</v>
      </c>
      <c r="J39" s="269">
        <v>0</v>
      </c>
      <c r="K39" s="271"/>
      <c r="L39" s="271"/>
      <c r="M39" s="272"/>
      <c r="N39" s="233"/>
      <c r="O39" s="271"/>
      <c r="P39" s="271"/>
      <c r="Q39" s="271"/>
      <c r="R39" s="271"/>
    </row>
    <row r="40" spans="2:18" ht="13.5" customHeight="1">
      <c r="B40" s="249" t="s">
        <v>767</v>
      </c>
      <c r="C40" s="273">
        <v>1780</v>
      </c>
      <c r="D40" s="273">
        <v>8580</v>
      </c>
      <c r="E40" s="273">
        <v>1780</v>
      </c>
      <c r="F40" s="273">
        <v>482</v>
      </c>
      <c r="G40" s="273">
        <v>8580</v>
      </c>
      <c r="H40" s="269">
        <v>0</v>
      </c>
      <c r="I40" s="269">
        <v>0</v>
      </c>
      <c r="J40" s="269">
        <v>0</v>
      </c>
      <c r="K40" s="271"/>
      <c r="L40" s="271"/>
      <c r="M40" s="272"/>
      <c r="N40" s="233"/>
      <c r="O40" s="271"/>
      <c r="P40" s="271"/>
      <c r="Q40" s="271"/>
      <c r="R40" s="271"/>
    </row>
    <row r="41" spans="2:18" ht="13.5" customHeight="1">
      <c r="B41" s="249" t="s">
        <v>768</v>
      </c>
      <c r="C41" s="273">
        <v>1310</v>
      </c>
      <c r="D41" s="273">
        <v>6450</v>
      </c>
      <c r="E41" s="273">
        <v>1310</v>
      </c>
      <c r="F41" s="273">
        <v>492</v>
      </c>
      <c r="G41" s="273">
        <v>6450</v>
      </c>
      <c r="H41" s="269">
        <v>0</v>
      </c>
      <c r="I41" s="269">
        <v>0</v>
      </c>
      <c r="J41" s="269">
        <v>0</v>
      </c>
      <c r="K41" s="271"/>
      <c r="L41" s="271"/>
      <c r="M41" s="272"/>
      <c r="N41" s="233"/>
      <c r="O41" s="271"/>
      <c r="P41" s="271"/>
      <c r="Q41" s="271"/>
      <c r="R41" s="271"/>
    </row>
    <row r="42" spans="2:18" ht="13.5" customHeight="1">
      <c r="B42" s="249" t="s">
        <v>769</v>
      </c>
      <c r="C42" s="273">
        <v>1610</v>
      </c>
      <c r="D42" s="273">
        <v>7940</v>
      </c>
      <c r="E42" s="273">
        <v>1610</v>
      </c>
      <c r="F42" s="273">
        <v>493</v>
      </c>
      <c r="G42" s="273">
        <v>7940</v>
      </c>
      <c r="H42" s="269">
        <v>0</v>
      </c>
      <c r="I42" s="269">
        <v>0</v>
      </c>
      <c r="J42" s="269">
        <v>0</v>
      </c>
      <c r="K42" s="271"/>
      <c r="L42" s="271"/>
      <c r="M42" s="272"/>
      <c r="N42" s="233"/>
      <c r="O42" s="271"/>
      <c r="P42" s="271"/>
      <c r="Q42" s="271"/>
      <c r="R42" s="271"/>
    </row>
    <row r="43" spans="2:18" ht="13.5" customHeight="1">
      <c r="B43" s="249" t="s">
        <v>770</v>
      </c>
      <c r="C43" s="273">
        <v>755</v>
      </c>
      <c r="D43" s="273">
        <v>3660</v>
      </c>
      <c r="E43" s="273">
        <v>755</v>
      </c>
      <c r="F43" s="273">
        <v>485</v>
      </c>
      <c r="G43" s="273">
        <v>3660</v>
      </c>
      <c r="H43" s="269">
        <v>0</v>
      </c>
      <c r="I43" s="269">
        <v>0</v>
      </c>
      <c r="J43" s="269">
        <v>0</v>
      </c>
      <c r="K43" s="271"/>
      <c r="L43" s="271"/>
      <c r="M43" s="272"/>
      <c r="N43" s="233"/>
      <c r="O43" s="271"/>
      <c r="P43" s="271"/>
      <c r="Q43" s="271"/>
      <c r="R43" s="271"/>
    </row>
    <row r="44" spans="2:18" ht="13.5" customHeight="1">
      <c r="B44" s="249" t="s">
        <v>771</v>
      </c>
      <c r="C44" s="273">
        <v>1600</v>
      </c>
      <c r="D44" s="273">
        <v>7620</v>
      </c>
      <c r="E44" s="273">
        <v>1600</v>
      </c>
      <c r="F44" s="273">
        <v>476</v>
      </c>
      <c r="G44" s="273">
        <v>7620</v>
      </c>
      <c r="H44" s="269">
        <v>0</v>
      </c>
      <c r="I44" s="269">
        <v>0</v>
      </c>
      <c r="J44" s="269">
        <v>0</v>
      </c>
      <c r="K44" s="271"/>
      <c r="L44" s="271"/>
      <c r="M44" s="272"/>
      <c r="N44" s="233"/>
      <c r="O44" s="271"/>
      <c r="P44" s="271"/>
      <c r="Q44" s="271"/>
      <c r="R44" s="271"/>
    </row>
    <row r="45" spans="2:18" ht="13.5" customHeight="1">
      <c r="B45" s="249" t="s">
        <v>772</v>
      </c>
      <c r="C45" s="273">
        <v>1240</v>
      </c>
      <c r="D45" s="273">
        <v>6040</v>
      </c>
      <c r="E45" s="273">
        <v>1240</v>
      </c>
      <c r="F45" s="273">
        <v>487</v>
      </c>
      <c r="G45" s="273">
        <v>6040</v>
      </c>
      <c r="H45" s="269">
        <v>0</v>
      </c>
      <c r="I45" s="269">
        <v>0</v>
      </c>
      <c r="J45" s="269">
        <v>0</v>
      </c>
      <c r="K45" s="271"/>
      <c r="L45" s="271"/>
      <c r="M45" s="272"/>
      <c r="N45" s="233"/>
      <c r="O45" s="271"/>
      <c r="P45" s="271"/>
      <c r="Q45" s="271"/>
      <c r="R45" s="271"/>
    </row>
    <row r="46" spans="2:18" ht="13.5" customHeight="1">
      <c r="B46" s="249"/>
      <c r="C46" s="273"/>
      <c r="E46" s="273"/>
      <c r="F46" s="273"/>
      <c r="G46" s="273"/>
      <c r="H46" s="269"/>
      <c r="I46" s="269"/>
      <c r="J46" s="269"/>
      <c r="K46" s="271"/>
      <c r="L46" s="271"/>
      <c r="M46" s="272"/>
      <c r="N46" s="233"/>
      <c r="O46" s="271"/>
      <c r="P46" s="271"/>
      <c r="Q46" s="271"/>
      <c r="R46" s="271"/>
    </row>
    <row r="47" spans="2:18" ht="13.5" customHeight="1">
      <c r="B47" s="249" t="s">
        <v>773</v>
      </c>
      <c r="C47" s="273">
        <v>2720</v>
      </c>
      <c r="D47" s="273">
        <v>15000</v>
      </c>
      <c r="E47" s="273">
        <v>2720</v>
      </c>
      <c r="F47" s="273">
        <v>552</v>
      </c>
      <c r="G47" s="273">
        <v>15000</v>
      </c>
      <c r="H47" s="269">
        <v>0</v>
      </c>
      <c r="I47" s="269">
        <v>0</v>
      </c>
      <c r="J47" s="269">
        <v>0</v>
      </c>
      <c r="K47" s="271"/>
      <c r="L47" s="271"/>
      <c r="M47" s="272"/>
      <c r="N47" s="233"/>
      <c r="O47" s="271"/>
      <c r="P47" s="271"/>
      <c r="Q47" s="271"/>
      <c r="R47" s="271"/>
    </row>
    <row r="48" spans="2:18" ht="13.5" customHeight="1">
      <c r="B48" s="249" t="s">
        <v>774</v>
      </c>
      <c r="C48" s="273">
        <v>4180</v>
      </c>
      <c r="D48" s="273">
        <v>24000</v>
      </c>
      <c r="E48" s="273">
        <v>4180</v>
      </c>
      <c r="F48" s="273">
        <v>573</v>
      </c>
      <c r="G48" s="273">
        <v>24000</v>
      </c>
      <c r="H48" s="269">
        <v>0</v>
      </c>
      <c r="I48" s="269">
        <v>0</v>
      </c>
      <c r="J48" s="269">
        <v>0</v>
      </c>
      <c r="K48" s="271"/>
      <c r="L48" s="271"/>
      <c r="M48" s="272"/>
      <c r="N48" s="233"/>
      <c r="O48" s="271"/>
      <c r="P48" s="271"/>
      <c r="Q48" s="271"/>
      <c r="R48" s="271"/>
    </row>
    <row r="49" spans="2:18" ht="13.5" customHeight="1">
      <c r="B49" s="249" t="s">
        <v>775</v>
      </c>
      <c r="C49" s="273">
        <v>841</v>
      </c>
      <c r="D49" s="273">
        <v>3730</v>
      </c>
      <c r="E49" s="273">
        <v>841</v>
      </c>
      <c r="F49" s="273">
        <v>443</v>
      </c>
      <c r="G49" s="273">
        <v>3730</v>
      </c>
      <c r="H49" s="269">
        <v>0</v>
      </c>
      <c r="I49" s="269">
        <v>0</v>
      </c>
      <c r="J49" s="269">
        <v>0</v>
      </c>
      <c r="K49" s="271"/>
      <c r="L49" s="271"/>
      <c r="M49" s="272"/>
      <c r="N49" s="233"/>
      <c r="O49" s="271"/>
      <c r="P49" s="271"/>
      <c r="Q49" s="271"/>
      <c r="R49" s="271"/>
    </row>
    <row r="50" spans="2:18" ht="13.5" customHeight="1">
      <c r="B50" s="249" t="s">
        <v>776</v>
      </c>
      <c r="C50" s="273">
        <v>1210</v>
      </c>
      <c r="D50" s="273">
        <v>6240</v>
      </c>
      <c r="E50" s="273">
        <v>1210</v>
      </c>
      <c r="F50" s="273">
        <v>516</v>
      </c>
      <c r="G50" s="273">
        <v>6240</v>
      </c>
      <c r="H50" s="269">
        <v>0</v>
      </c>
      <c r="I50" s="269">
        <v>0</v>
      </c>
      <c r="J50" s="269">
        <v>0</v>
      </c>
      <c r="K50" s="271"/>
      <c r="L50" s="271"/>
      <c r="M50" s="272"/>
      <c r="N50" s="233"/>
      <c r="O50" s="271"/>
      <c r="P50" s="271"/>
      <c r="Q50" s="271"/>
      <c r="R50" s="271"/>
    </row>
    <row r="51" spans="2:18" ht="13.5" customHeight="1">
      <c r="B51" s="249" t="s">
        <v>777</v>
      </c>
      <c r="C51" s="273">
        <v>1810</v>
      </c>
      <c r="D51" s="273">
        <v>9680</v>
      </c>
      <c r="E51" s="273">
        <v>1810</v>
      </c>
      <c r="F51" s="273">
        <v>535</v>
      </c>
      <c r="G51" s="273">
        <v>9680</v>
      </c>
      <c r="H51" s="269">
        <v>0</v>
      </c>
      <c r="I51" s="269">
        <v>0</v>
      </c>
      <c r="J51" s="269">
        <v>0</v>
      </c>
      <c r="K51" s="271"/>
      <c r="L51" s="271"/>
      <c r="M51" s="272"/>
      <c r="N51" s="233"/>
      <c r="O51" s="271"/>
      <c r="P51" s="271"/>
      <c r="Q51" s="271"/>
      <c r="R51" s="271"/>
    </row>
    <row r="52" spans="2:18" ht="13.5" customHeight="1">
      <c r="B52" s="249"/>
      <c r="C52" s="273"/>
      <c r="D52" s="273"/>
      <c r="E52" s="273"/>
      <c r="F52" s="273"/>
      <c r="G52" s="273"/>
      <c r="H52" s="269"/>
      <c r="I52" s="269"/>
      <c r="J52" s="269"/>
      <c r="K52" s="271"/>
      <c r="L52" s="271"/>
      <c r="M52" s="272"/>
      <c r="N52" s="233"/>
      <c r="O52" s="271"/>
      <c r="P52" s="271"/>
      <c r="Q52" s="271"/>
      <c r="R52" s="271"/>
    </row>
    <row r="53" spans="2:18" ht="13.5" customHeight="1">
      <c r="B53" s="249" t="s">
        <v>795</v>
      </c>
      <c r="C53" s="273">
        <v>1480</v>
      </c>
      <c r="D53" s="273">
        <v>7620</v>
      </c>
      <c r="E53" s="273">
        <v>1480</v>
      </c>
      <c r="F53" s="273">
        <v>515</v>
      </c>
      <c r="G53" s="273">
        <v>7620</v>
      </c>
      <c r="H53" s="269">
        <v>0</v>
      </c>
      <c r="I53" s="269">
        <v>0</v>
      </c>
      <c r="J53" s="269">
        <v>0</v>
      </c>
      <c r="K53" s="271"/>
      <c r="L53" s="271"/>
      <c r="M53" s="272"/>
      <c r="N53" s="233"/>
      <c r="O53" s="271"/>
      <c r="P53" s="271"/>
      <c r="Q53" s="271"/>
      <c r="R53" s="271"/>
    </row>
    <row r="54" spans="2:18" ht="13.5" customHeight="1">
      <c r="B54" s="249" t="s">
        <v>778</v>
      </c>
      <c r="C54" s="273">
        <v>3620</v>
      </c>
      <c r="D54" s="273">
        <v>20800</v>
      </c>
      <c r="E54" s="273">
        <v>3620</v>
      </c>
      <c r="F54" s="273">
        <v>575</v>
      </c>
      <c r="G54" s="273">
        <v>20800</v>
      </c>
      <c r="H54" s="269">
        <v>0</v>
      </c>
      <c r="I54" s="269">
        <v>0</v>
      </c>
      <c r="J54" s="269">
        <v>0</v>
      </c>
      <c r="K54" s="271"/>
      <c r="L54" s="271"/>
      <c r="M54" s="272"/>
      <c r="N54" s="233"/>
      <c r="O54" s="271"/>
      <c r="P54" s="271"/>
      <c r="Q54" s="271"/>
      <c r="R54" s="271"/>
    </row>
    <row r="55" spans="2:18" ht="13.5" customHeight="1">
      <c r="B55" s="249" t="s">
        <v>779</v>
      </c>
      <c r="C55" s="273">
        <v>3250</v>
      </c>
      <c r="D55" s="273">
        <v>18300</v>
      </c>
      <c r="E55" s="273">
        <v>3250</v>
      </c>
      <c r="F55" s="273">
        <v>564</v>
      </c>
      <c r="G55" s="273">
        <v>18300</v>
      </c>
      <c r="H55" s="269">
        <v>0</v>
      </c>
      <c r="I55" s="269">
        <v>0</v>
      </c>
      <c r="J55" s="269">
        <v>0</v>
      </c>
      <c r="K55" s="271"/>
      <c r="L55" s="271"/>
      <c r="M55" s="272"/>
      <c r="N55" s="233"/>
      <c r="O55" s="271"/>
      <c r="P55" s="271"/>
      <c r="Q55" s="271"/>
      <c r="R55" s="271"/>
    </row>
    <row r="56" spans="2:18" ht="13.5" customHeight="1">
      <c r="B56" s="249" t="s">
        <v>780</v>
      </c>
      <c r="C56" s="273">
        <v>2560</v>
      </c>
      <c r="D56" s="273">
        <v>12700</v>
      </c>
      <c r="E56" s="273">
        <v>2560</v>
      </c>
      <c r="F56" s="273">
        <v>495</v>
      </c>
      <c r="G56" s="273">
        <v>12700</v>
      </c>
      <c r="H56" s="269">
        <v>0</v>
      </c>
      <c r="I56" s="269">
        <v>0</v>
      </c>
      <c r="J56" s="269">
        <v>0</v>
      </c>
      <c r="K56" s="271"/>
      <c r="L56" s="271"/>
      <c r="M56" s="272"/>
      <c r="N56" s="233"/>
      <c r="O56" s="271"/>
      <c r="P56" s="271"/>
      <c r="Q56" s="271"/>
      <c r="R56" s="271"/>
    </row>
    <row r="57" spans="2:18" ht="13.5" customHeight="1">
      <c r="B57" s="249" t="s">
        <v>781</v>
      </c>
      <c r="C57" s="273">
        <v>1590</v>
      </c>
      <c r="D57" s="273">
        <v>8550</v>
      </c>
      <c r="E57" s="273">
        <v>1590</v>
      </c>
      <c r="F57" s="273">
        <v>538</v>
      </c>
      <c r="G57" s="273">
        <v>8550</v>
      </c>
      <c r="H57" s="269">
        <v>0</v>
      </c>
      <c r="I57" s="269">
        <v>0</v>
      </c>
      <c r="J57" s="269">
        <v>0</v>
      </c>
      <c r="K57" s="271"/>
      <c r="L57" s="271"/>
      <c r="M57" s="272"/>
      <c r="N57" s="233"/>
      <c r="O57" s="271"/>
      <c r="P57" s="271"/>
      <c r="Q57" s="271"/>
      <c r="R57" s="271"/>
    </row>
    <row r="58" spans="2:18" ht="13.5" customHeight="1">
      <c r="B58" s="249" t="s">
        <v>782</v>
      </c>
      <c r="C58" s="273">
        <v>2110</v>
      </c>
      <c r="D58" s="273">
        <v>11500</v>
      </c>
      <c r="E58" s="273">
        <v>2110</v>
      </c>
      <c r="F58" s="273">
        <v>546</v>
      </c>
      <c r="G58" s="273">
        <v>11500</v>
      </c>
      <c r="H58" s="269">
        <v>0</v>
      </c>
      <c r="I58" s="269">
        <v>0</v>
      </c>
      <c r="J58" s="269">
        <v>0</v>
      </c>
      <c r="K58" s="271"/>
      <c r="L58" s="271"/>
      <c r="M58" s="272"/>
      <c r="N58" s="233"/>
      <c r="O58" s="271"/>
      <c r="P58" s="271"/>
      <c r="Q58" s="271"/>
      <c r="R58" s="271"/>
    </row>
    <row r="59" spans="2:18" ht="13.5" customHeight="1">
      <c r="B59" s="249" t="s">
        <v>783</v>
      </c>
      <c r="C59" s="273">
        <v>775</v>
      </c>
      <c r="D59" s="273">
        <v>3820</v>
      </c>
      <c r="E59" s="273">
        <v>775</v>
      </c>
      <c r="F59" s="273">
        <v>493</v>
      </c>
      <c r="G59" s="273">
        <v>3820</v>
      </c>
      <c r="H59" s="269">
        <v>0</v>
      </c>
      <c r="I59" s="269">
        <v>0</v>
      </c>
      <c r="J59" s="269">
        <v>0</v>
      </c>
      <c r="K59" s="271"/>
      <c r="L59" s="271"/>
      <c r="M59" s="272"/>
      <c r="N59" s="233"/>
      <c r="O59" s="271"/>
      <c r="P59" s="271"/>
      <c r="Q59" s="271"/>
      <c r="R59" s="271"/>
    </row>
    <row r="60" spans="2:18" ht="13.5" customHeight="1">
      <c r="B60" s="249" t="s">
        <v>784</v>
      </c>
      <c r="C60" s="273">
        <v>578</v>
      </c>
      <c r="D60" s="273">
        <v>2420</v>
      </c>
      <c r="E60" s="273">
        <v>578</v>
      </c>
      <c r="F60" s="273">
        <v>419</v>
      </c>
      <c r="G60" s="273">
        <v>2420</v>
      </c>
      <c r="H60" s="269">
        <v>0</v>
      </c>
      <c r="I60" s="269">
        <v>0</v>
      </c>
      <c r="J60" s="269">
        <v>0</v>
      </c>
      <c r="K60" s="271"/>
      <c r="L60" s="271"/>
      <c r="M60" s="272"/>
      <c r="N60" s="233"/>
      <c r="O60" s="271"/>
      <c r="P60" s="271"/>
      <c r="Q60" s="271"/>
      <c r="R60" s="271"/>
    </row>
    <row r="61" spans="2:18" ht="13.5" customHeight="1">
      <c r="B61" s="249" t="s">
        <v>785</v>
      </c>
      <c r="C61" s="273">
        <v>2490</v>
      </c>
      <c r="D61" s="273">
        <v>14000</v>
      </c>
      <c r="E61" s="273">
        <v>2490</v>
      </c>
      <c r="F61" s="273">
        <v>562</v>
      </c>
      <c r="G61" s="273">
        <v>14000</v>
      </c>
      <c r="H61" s="269">
        <v>0</v>
      </c>
      <c r="I61" s="269">
        <v>0</v>
      </c>
      <c r="J61" s="269">
        <v>0</v>
      </c>
      <c r="K61" s="271"/>
      <c r="L61" s="271"/>
      <c r="M61" s="272"/>
      <c r="N61" s="233"/>
      <c r="O61" s="271"/>
      <c r="P61" s="271"/>
      <c r="Q61" s="271"/>
      <c r="R61" s="271"/>
    </row>
    <row r="62" spans="2:18" ht="13.5" customHeight="1">
      <c r="B62" s="249" t="s">
        <v>786</v>
      </c>
      <c r="C62" s="273">
        <v>1100</v>
      </c>
      <c r="D62" s="273">
        <v>5780</v>
      </c>
      <c r="E62" s="273">
        <v>1100</v>
      </c>
      <c r="F62" s="273">
        <v>525</v>
      </c>
      <c r="G62" s="273">
        <v>5780</v>
      </c>
      <c r="H62" s="269">
        <v>0</v>
      </c>
      <c r="I62" s="269">
        <v>0</v>
      </c>
      <c r="J62" s="269">
        <v>0</v>
      </c>
      <c r="K62" s="271"/>
      <c r="L62" s="271"/>
      <c r="M62" s="272"/>
      <c r="N62" s="233"/>
      <c r="O62" s="271"/>
      <c r="P62" s="271"/>
      <c r="Q62" s="271"/>
      <c r="R62" s="271"/>
    </row>
    <row r="63" spans="2:18" ht="13.5" customHeight="1">
      <c r="B63" s="249" t="s">
        <v>787</v>
      </c>
      <c r="C63" s="273">
        <v>901</v>
      </c>
      <c r="D63" s="273">
        <v>4820</v>
      </c>
      <c r="E63" s="273">
        <v>901</v>
      </c>
      <c r="F63" s="273">
        <v>535</v>
      </c>
      <c r="G63" s="273">
        <v>4820</v>
      </c>
      <c r="H63" s="269">
        <v>0</v>
      </c>
      <c r="I63" s="269">
        <v>0</v>
      </c>
      <c r="J63" s="269">
        <v>0</v>
      </c>
      <c r="K63" s="271"/>
      <c r="L63" s="271"/>
      <c r="M63" s="272"/>
      <c r="N63" s="233"/>
      <c r="O63" s="271"/>
      <c r="P63" s="271"/>
      <c r="Q63" s="271"/>
      <c r="R63" s="271"/>
    </row>
    <row r="64" spans="2:18" ht="13.5" customHeight="1">
      <c r="B64" s="242" t="s">
        <v>788</v>
      </c>
      <c r="C64" s="275">
        <v>1300</v>
      </c>
      <c r="D64" s="275">
        <v>6890</v>
      </c>
      <c r="E64" s="275">
        <v>1300</v>
      </c>
      <c r="F64" s="275">
        <v>530</v>
      </c>
      <c r="G64" s="275">
        <v>6890</v>
      </c>
      <c r="H64" s="276">
        <v>0</v>
      </c>
      <c r="I64" s="276">
        <v>0</v>
      </c>
      <c r="J64" s="276">
        <v>0</v>
      </c>
      <c r="K64" s="271"/>
      <c r="L64" s="271"/>
      <c r="M64" s="272"/>
      <c r="N64" s="233"/>
      <c r="O64" s="271"/>
      <c r="P64" s="271"/>
      <c r="Q64" s="271"/>
      <c r="R64" s="271"/>
    </row>
    <row r="65" spans="2:13" ht="13.5" customHeight="1">
      <c r="B65" s="230" t="s">
        <v>945</v>
      </c>
      <c r="C65" s="233"/>
      <c r="D65" s="233"/>
      <c r="E65" s="233"/>
      <c r="F65" s="233"/>
      <c r="G65" s="233"/>
      <c r="H65" s="234"/>
      <c r="I65" s="234"/>
      <c r="J65" s="234"/>
      <c r="K65" s="233"/>
      <c r="L65" s="233"/>
      <c r="M65" s="233"/>
    </row>
    <row r="66" spans="2:13" ht="13.5" customHeight="1">
      <c r="B66" s="233" t="s">
        <v>946</v>
      </c>
      <c r="C66" s="233"/>
      <c r="D66" s="233"/>
      <c r="E66" s="233"/>
      <c r="F66" s="233"/>
      <c r="G66" s="233"/>
      <c r="H66" s="234"/>
      <c r="I66" s="234"/>
      <c r="J66" s="234"/>
      <c r="K66" s="233"/>
      <c r="L66" s="233"/>
      <c r="M66" s="233"/>
    </row>
    <row r="67" spans="3:13" ht="13.5" customHeight="1">
      <c r="C67" s="233"/>
      <c r="D67" s="233"/>
      <c r="E67" s="233"/>
      <c r="F67" s="233"/>
      <c r="G67" s="233"/>
      <c r="H67" s="234"/>
      <c r="I67" s="234"/>
      <c r="J67" s="234"/>
      <c r="K67" s="233"/>
      <c r="L67" s="233"/>
      <c r="M67" s="233"/>
    </row>
    <row r="68" spans="3:13" ht="15" customHeight="1">
      <c r="C68" s="233"/>
      <c r="D68" s="233"/>
      <c r="E68" s="233"/>
      <c r="F68" s="233"/>
      <c r="G68" s="233"/>
      <c r="H68" s="234"/>
      <c r="I68" s="234"/>
      <c r="J68" s="234"/>
      <c r="K68" s="233"/>
      <c r="L68" s="233"/>
      <c r="M68" s="233"/>
    </row>
    <row r="69" spans="2:13" ht="15" customHeight="1">
      <c r="B69" s="233"/>
      <c r="C69" s="233"/>
      <c r="D69" s="233"/>
      <c r="E69" s="233"/>
      <c r="F69" s="233"/>
      <c r="G69" s="233"/>
      <c r="H69" s="234"/>
      <c r="I69" s="234"/>
      <c r="J69" s="234"/>
      <c r="M69" s="233"/>
    </row>
    <row r="70" spans="2:13" ht="15" customHeight="1">
      <c r="B70" s="233"/>
      <c r="C70" s="233"/>
      <c r="D70" s="233"/>
      <c r="E70" s="233"/>
      <c r="F70" s="233"/>
      <c r="G70" s="233"/>
      <c r="H70" s="234"/>
      <c r="I70" s="234"/>
      <c r="J70" s="234"/>
      <c r="M70" s="233"/>
    </row>
    <row r="71" spans="2:13" ht="15" customHeight="1">
      <c r="B71" s="233"/>
      <c r="C71" s="233"/>
      <c r="D71" s="233"/>
      <c r="E71" s="233"/>
      <c r="F71" s="233"/>
      <c r="G71" s="233"/>
      <c r="H71" s="234"/>
      <c r="I71" s="234"/>
      <c r="J71" s="234"/>
      <c r="M71" s="233"/>
    </row>
    <row r="72" spans="2:13" ht="15" customHeight="1">
      <c r="B72" s="233"/>
      <c r="C72" s="233"/>
      <c r="D72" s="233"/>
      <c r="E72" s="233"/>
      <c r="F72" s="233"/>
      <c r="G72" s="233"/>
      <c r="H72" s="234"/>
      <c r="I72" s="234"/>
      <c r="J72" s="234"/>
      <c r="M72" s="233"/>
    </row>
    <row r="73" spans="2:13" ht="15" customHeight="1">
      <c r="B73" s="233"/>
      <c r="C73" s="233"/>
      <c r="D73" s="233"/>
      <c r="E73" s="233"/>
      <c r="F73" s="233"/>
      <c r="G73" s="233"/>
      <c r="H73" s="234"/>
      <c r="I73" s="234"/>
      <c r="J73" s="234"/>
      <c r="M73" s="233"/>
    </row>
    <row r="74" spans="2:13" ht="15" customHeight="1">
      <c r="B74" s="233"/>
      <c r="C74" s="233"/>
      <c r="D74" s="233"/>
      <c r="E74" s="233"/>
      <c r="F74" s="233"/>
      <c r="G74" s="233"/>
      <c r="H74" s="234"/>
      <c r="I74" s="234"/>
      <c r="J74" s="234"/>
      <c r="M74" s="233"/>
    </row>
    <row r="75" spans="2:13" ht="15" customHeight="1">
      <c r="B75" s="233"/>
      <c r="C75" s="233"/>
      <c r="D75" s="233"/>
      <c r="E75" s="233"/>
      <c r="F75" s="233"/>
      <c r="G75" s="233"/>
      <c r="H75" s="234"/>
      <c r="I75" s="234"/>
      <c r="J75" s="234"/>
      <c r="M75" s="233"/>
    </row>
    <row r="76" spans="2:13" ht="15" customHeight="1">
      <c r="B76" s="233"/>
      <c r="C76" s="233"/>
      <c r="D76" s="233"/>
      <c r="E76" s="233"/>
      <c r="F76" s="233"/>
      <c r="G76" s="233"/>
      <c r="H76" s="234"/>
      <c r="I76" s="234"/>
      <c r="J76" s="234"/>
      <c r="M76" s="233"/>
    </row>
    <row r="77" spans="2:13" ht="15" customHeight="1">
      <c r="B77" s="233"/>
      <c r="C77" s="233"/>
      <c r="D77" s="233"/>
      <c r="E77" s="233"/>
      <c r="F77" s="233"/>
      <c r="G77" s="233"/>
      <c r="H77" s="234"/>
      <c r="I77" s="234"/>
      <c r="J77" s="234"/>
      <c r="M77" s="233"/>
    </row>
    <row r="78" spans="2:13" ht="15" customHeight="1">
      <c r="B78" s="233"/>
      <c r="C78" s="233"/>
      <c r="D78" s="233"/>
      <c r="E78" s="233"/>
      <c r="F78" s="233"/>
      <c r="G78" s="233"/>
      <c r="H78" s="234"/>
      <c r="I78" s="234"/>
      <c r="J78" s="234"/>
      <c r="M78" s="233"/>
    </row>
    <row r="79" spans="2:13" ht="15" customHeight="1">
      <c r="B79" s="233"/>
      <c r="C79" s="233"/>
      <c r="D79" s="233"/>
      <c r="E79" s="233"/>
      <c r="F79" s="233"/>
      <c r="G79" s="233"/>
      <c r="H79" s="234"/>
      <c r="I79" s="234"/>
      <c r="J79" s="234"/>
      <c r="M79" s="233"/>
    </row>
    <row r="80" spans="2:13" ht="15" customHeight="1">
      <c r="B80" s="233"/>
      <c r="C80" s="233"/>
      <c r="D80" s="233"/>
      <c r="E80" s="233"/>
      <c r="F80" s="233"/>
      <c r="G80" s="233"/>
      <c r="H80" s="234"/>
      <c r="I80" s="234"/>
      <c r="J80" s="234"/>
      <c r="M80" s="233"/>
    </row>
    <row r="81" spans="2:10" ht="15" customHeight="1">
      <c r="B81" s="233"/>
      <c r="C81" s="233"/>
      <c r="D81" s="233"/>
      <c r="E81" s="233"/>
      <c r="F81" s="233"/>
      <c r="G81" s="233"/>
      <c r="H81" s="234"/>
      <c r="I81" s="234"/>
      <c r="J81" s="234"/>
    </row>
    <row r="82" spans="2:10" ht="15" customHeight="1">
      <c r="B82" s="233"/>
      <c r="C82" s="233"/>
      <c r="D82" s="233"/>
      <c r="E82" s="233"/>
      <c r="F82" s="233"/>
      <c r="G82" s="233"/>
      <c r="H82" s="234"/>
      <c r="I82" s="234"/>
      <c r="J82" s="234"/>
    </row>
    <row r="83" spans="2:10" ht="15" customHeight="1">
      <c r="B83" s="233"/>
      <c r="C83" s="233"/>
      <c r="D83" s="233"/>
      <c r="E83" s="233"/>
      <c r="F83" s="233"/>
      <c r="G83" s="233"/>
      <c r="H83" s="234"/>
      <c r="I83" s="234"/>
      <c r="J83" s="234"/>
    </row>
    <row r="84" spans="2:10" ht="15" customHeight="1">
      <c r="B84" s="233"/>
      <c r="C84" s="233"/>
      <c r="D84" s="233"/>
      <c r="E84" s="233"/>
      <c r="F84" s="233"/>
      <c r="G84" s="233"/>
      <c r="H84" s="234"/>
      <c r="I84" s="234"/>
      <c r="J84" s="234"/>
    </row>
    <row r="85" spans="2:10" ht="15" customHeight="1">
      <c r="B85" s="233"/>
      <c r="C85" s="233"/>
      <c r="D85" s="233"/>
      <c r="E85" s="233"/>
      <c r="F85" s="233"/>
      <c r="G85" s="233"/>
      <c r="H85" s="234"/>
      <c r="I85" s="234"/>
      <c r="J85" s="234"/>
    </row>
    <row r="86" spans="2:10" ht="15" customHeight="1">
      <c r="B86" s="233"/>
      <c r="C86" s="233"/>
      <c r="D86" s="233"/>
      <c r="E86" s="233"/>
      <c r="F86" s="233"/>
      <c r="G86" s="233"/>
      <c r="H86" s="234"/>
      <c r="I86" s="234"/>
      <c r="J86" s="234"/>
    </row>
    <row r="87" spans="2:10" ht="15" customHeight="1">
      <c r="B87" s="233"/>
      <c r="C87" s="233"/>
      <c r="D87" s="233"/>
      <c r="E87" s="233"/>
      <c r="F87" s="233"/>
      <c r="G87" s="233"/>
      <c r="H87" s="234"/>
      <c r="I87" s="234"/>
      <c r="J87" s="234"/>
    </row>
    <row r="88" spans="2:10" ht="15" customHeight="1">
      <c r="B88" s="233"/>
      <c r="C88" s="233"/>
      <c r="D88" s="233"/>
      <c r="E88" s="233"/>
      <c r="F88" s="233"/>
      <c r="G88" s="233"/>
      <c r="H88" s="234"/>
      <c r="I88" s="234"/>
      <c r="J88" s="234"/>
    </row>
    <row r="89" spans="2:10" ht="15" customHeight="1">
      <c r="B89" s="233"/>
      <c r="C89" s="233"/>
      <c r="D89" s="233"/>
      <c r="E89" s="233"/>
      <c r="F89" s="233"/>
      <c r="G89" s="233"/>
      <c r="H89" s="234"/>
      <c r="I89" s="234"/>
      <c r="J89" s="234"/>
    </row>
    <row r="90" spans="2:10" ht="15" customHeight="1">
      <c r="B90" s="233"/>
      <c r="C90" s="233"/>
      <c r="D90" s="233"/>
      <c r="E90" s="233"/>
      <c r="F90" s="233"/>
      <c r="G90" s="233"/>
      <c r="H90" s="234"/>
      <c r="I90" s="234"/>
      <c r="J90" s="234"/>
    </row>
    <row r="91" spans="2:10" ht="15" customHeight="1">
      <c r="B91" s="233"/>
      <c r="C91" s="233"/>
      <c r="D91" s="233"/>
      <c r="E91" s="233"/>
      <c r="F91" s="233"/>
      <c r="G91" s="233"/>
      <c r="H91" s="234"/>
      <c r="I91" s="234"/>
      <c r="J91" s="234"/>
    </row>
    <row r="92" spans="2:10" ht="15" customHeight="1">
      <c r="B92" s="233"/>
      <c r="C92" s="233"/>
      <c r="D92" s="233"/>
      <c r="E92" s="233"/>
      <c r="F92" s="233"/>
      <c r="G92" s="233"/>
      <c r="H92" s="234"/>
      <c r="I92" s="234"/>
      <c r="J92" s="234"/>
    </row>
    <row r="93" spans="2:10" ht="15" customHeight="1">
      <c r="B93" s="233"/>
      <c r="C93" s="233"/>
      <c r="D93" s="233"/>
      <c r="E93" s="233"/>
      <c r="F93" s="233"/>
      <c r="G93" s="233"/>
      <c r="H93" s="234"/>
      <c r="I93" s="234"/>
      <c r="J93" s="234"/>
    </row>
    <row r="94" spans="2:10" ht="15" customHeight="1">
      <c r="B94" s="233"/>
      <c r="C94" s="233"/>
      <c r="D94" s="233"/>
      <c r="E94" s="233"/>
      <c r="F94" s="233"/>
      <c r="G94" s="233"/>
      <c r="H94" s="234"/>
      <c r="I94" s="234"/>
      <c r="J94" s="234"/>
    </row>
    <row r="95" spans="2:10" ht="15" customHeight="1">
      <c r="B95" s="233"/>
      <c r="C95" s="233"/>
      <c r="D95" s="233"/>
      <c r="E95" s="233"/>
      <c r="F95" s="233"/>
      <c r="G95" s="233"/>
      <c r="H95" s="234"/>
      <c r="I95" s="234"/>
      <c r="J95" s="234"/>
    </row>
    <row r="96" spans="2:10" ht="15" customHeight="1">
      <c r="B96" s="233"/>
      <c r="C96" s="233"/>
      <c r="D96" s="233"/>
      <c r="E96" s="233"/>
      <c r="F96" s="233"/>
      <c r="G96" s="233"/>
      <c r="H96" s="234"/>
      <c r="I96" s="234"/>
      <c r="J96" s="234"/>
    </row>
    <row r="97" spans="2:10" ht="15" customHeight="1">
      <c r="B97" s="233"/>
      <c r="C97" s="233"/>
      <c r="D97" s="233"/>
      <c r="E97" s="233"/>
      <c r="F97" s="233"/>
      <c r="G97" s="233"/>
      <c r="H97" s="234"/>
      <c r="I97" s="234"/>
      <c r="J97" s="234"/>
    </row>
    <row r="98" spans="2:10" ht="15" customHeight="1">
      <c r="B98" s="233"/>
      <c r="C98" s="233"/>
      <c r="D98" s="233"/>
      <c r="E98" s="233"/>
      <c r="F98" s="233"/>
      <c r="G98" s="233"/>
      <c r="H98" s="234"/>
      <c r="I98" s="234"/>
      <c r="J98" s="234"/>
    </row>
    <row r="99" spans="2:10" ht="15" customHeight="1">
      <c r="B99" s="233"/>
      <c r="C99" s="233"/>
      <c r="D99" s="233"/>
      <c r="E99" s="233"/>
      <c r="F99" s="233"/>
      <c r="G99" s="233"/>
      <c r="H99" s="234"/>
      <c r="I99" s="234"/>
      <c r="J99" s="234"/>
    </row>
    <row r="100" spans="2:10" ht="15" customHeight="1">
      <c r="B100" s="233"/>
      <c r="C100" s="233"/>
      <c r="D100" s="233"/>
      <c r="E100" s="233"/>
      <c r="F100" s="233"/>
      <c r="G100" s="233"/>
      <c r="H100" s="234"/>
      <c r="I100" s="234"/>
      <c r="J100" s="234"/>
    </row>
    <row r="101" spans="2:10" ht="15" customHeight="1">
      <c r="B101" s="233"/>
      <c r="C101" s="233"/>
      <c r="D101" s="233"/>
      <c r="E101" s="233"/>
      <c r="F101" s="233"/>
      <c r="G101" s="233"/>
      <c r="H101" s="234"/>
      <c r="I101" s="234"/>
      <c r="J101" s="234"/>
    </row>
    <row r="102" spans="2:10" ht="15" customHeight="1">
      <c r="B102" s="233"/>
      <c r="C102" s="233"/>
      <c r="D102" s="233"/>
      <c r="E102" s="233"/>
      <c r="F102" s="233"/>
      <c r="G102" s="233"/>
      <c r="H102" s="234"/>
      <c r="I102" s="234"/>
      <c r="J102" s="234"/>
    </row>
    <row r="103" spans="2:10" ht="15" customHeight="1">
      <c r="B103" s="233"/>
      <c r="C103" s="233"/>
      <c r="D103" s="233"/>
      <c r="E103" s="233"/>
      <c r="F103" s="233"/>
      <c r="G103" s="233"/>
      <c r="H103" s="234"/>
      <c r="I103" s="234"/>
      <c r="J103" s="234"/>
    </row>
    <row r="104" spans="2:10" ht="15" customHeight="1">
      <c r="B104" s="233"/>
      <c r="C104" s="233"/>
      <c r="D104" s="233"/>
      <c r="E104" s="233"/>
      <c r="F104" s="233"/>
      <c r="G104" s="233"/>
      <c r="H104" s="234"/>
      <c r="I104" s="234"/>
      <c r="J104" s="234"/>
    </row>
    <row r="105" spans="2:10" ht="15" customHeight="1">
      <c r="B105" s="233"/>
      <c r="C105" s="233"/>
      <c r="D105" s="233"/>
      <c r="E105" s="233"/>
      <c r="F105" s="233"/>
      <c r="G105" s="233"/>
      <c r="H105" s="234"/>
      <c r="I105" s="234"/>
      <c r="J105" s="234"/>
    </row>
    <row r="106" spans="2:10" ht="15" customHeight="1">
      <c r="B106" s="233"/>
      <c r="C106" s="233"/>
      <c r="D106" s="233"/>
      <c r="E106" s="233"/>
      <c r="F106" s="233"/>
      <c r="G106" s="233"/>
      <c r="H106" s="234"/>
      <c r="I106" s="234"/>
      <c r="J106" s="234"/>
    </row>
    <row r="107" spans="2:10" ht="15" customHeight="1">
      <c r="B107" s="233"/>
      <c r="C107" s="233"/>
      <c r="D107" s="233"/>
      <c r="E107" s="233"/>
      <c r="F107" s="233"/>
      <c r="G107" s="233"/>
      <c r="H107" s="234"/>
      <c r="I107" s="234"/>
      <c r="J107" s="234"/>
    </row>
    <row r="108" spans="2:10" ht="15" customHeight="1">
      <c r="B108" s="233"/>
      <c r="C108" s="233"/>
      <c r="D108" s="233"/>
      <c r="E108" s="233"/>
      <c r="F108" s="233"/>
      <c r="G108" s="233"/>
      <c r="H108" s="234"/>
      <c r="I108" s="234"/>
      <c r="J108" s="234"/>
    </row>
    <row r="109" spans="2:10" ht="15" customHeight="1">
      <c r="B109" s="233"/>
      <c r="C109" s="233"/>
      <c r="D109" s="233"/>
      <c r="E109" s="233"/>
      <c r="F109" s="233"/>
      <c r="G109" s="233"/>
      <c r="H109" s="234"/>
      <c r="I109" s="234"/>
      <c r="J109" s="234"/>
    </row>
    <row r="110" spans="2:10" ht="15" customHeight="1">
      <c r="B110" s="233"/>
      <c r="C110" s="233"/>
      <c r="D110" s="233"/>
      <c r="E110" s="233"/>
      <c r="F110" s="233"/>
      <c r="G110" s="233"/>
      <c r="H110" s="234"/>
      <c r="I110" s="234"/>
      <c r="J110" s="234"/>
    </row>
    <row r="111" spans="2:10" ht="15" customHeight="1">
      <c r="B111" s="233"/>
      <c r="C111" s="233"/>
      <c r="D111" s="233"/>
      <c r="E111" s="233"/>
      <c r="F111" s="233"/>
      <c r="G111" s="233"/>
      <c r="H111" s="234"/>
      <c r="I111" s="234"/>
      <c r="J111" s="234"/>
    </row>
    <row r="112" spans="2:10" ht="15" customHeight="1">
      <c r="B112" s="233"/>
      <c r="C112" s="233"/>
      <c r="D112" s="233"/>
      <c r="E112" s="233"/>
      <c r="F112" s="233"/>
      <c r="G112" s="233"/>
      <c r="H112" s="234"/>
      <c r="I112" s="234"/>
      <c r="J112" s="234"/>
    </row>
    <row r="113" spans="2:10" ht="15" customHeight="1">
      <c r="B113" s="233"/>
      <c r="C113" s="233"/>
      <c r="D113" s="233"/>
      <c r="E113" s="233"/>
      <c r="F113" s="233"/>
      <c r="G113" s="233"/>
      <c r="H113" s="234"/>
      <c r="I113" s="234"/>
      <c r="J113" s="234"/>
    </row>
    <row r="114" spans="2:10" ht="15" customHeight="1">
      <c r="B114" s="233"/>
      <c r="C114" s="233"/>
      <c r="D114" s="233"/>
      <c r="E114" s="233"/>
      <c r="F114" s="233"/>
      <c r="G114" s="233"/>
      <c r="H114" s="234"/>
      <c r="I114" s="234"/>
      <c r="J114" s="234"/>
    </row>
    <row r="115" spans="2:10" ht="15" customHeight="1">
      <c r="B115" s="233"/>
      <c r="C115" s="233"/>
      <c r="D115" s="233"/>
      <c r="E115" s="233"/>
      <c r="F115" s="233"/>
      <c r="G115" s="233"/>
      <c r="H115" s="234"/>
      <c r="I115" s="234"/>
      <c r="J115" s="234"/>
    </row>
    <row r="116" spans="2:10" ht="15" customHeight="1">
      <c r="B116" s="233"/>
      <c r="C116" s="233"/>
      <c r="D116" s="233"/>
      <c r="E116" s="233"/>
      <c r="F116" s="233"/>
      <c r="G116" s="233"/>
      <c r="H116" s="234"/>
      <c r="I116" s="234"/>
      <c r="J116" s="234"/>
    </row>
    <row r="117" spans="2:10" ht="15" customHeight="1">
      <c r="B117" s="233"/>
      <c r="C117" s="233"/>
      <c r="D117" s="233"/>
      <c r="E117" s="233"/>
      <c r="F117" s="233"/>
      <c r="G117" s="233"/>
      <c r="H117" s="234"/>
      <c r="I117" s="234"/>
      <c r="J117" s="234"/>
    </row>
    <row r="118" spans="2:10" ht="15" customHeight="1">
      <c r="B118" s="233"/>
      <c r="C118" s="233"/>
      <c r="D118" s="233"/>
      <c r="E118" s="233"/>
      <c r="F118" s="233"/>
      <c r="G118" s="233"/>
      <c r="H118" s="234"/>
      <c r="I118" s="234"/>
      <c r="J118" s="234"/>
    </row>
    <row r="119" spans="2:10" ht="15" customHeight="1">
      <c r="B119" s="233"/>
      <c r="C119" s="233"/>
      <c r="D119" s="233"/>
      <c r="E119" s="233"/>
      <c r="F119" s="233"/>
      <c r="G119" s="233"/>
      <c r="H119" s="234"/>
      <c r="I119" s="234"/>
      <c r="J119" s="234"/>
    </row>
  </sheetData>
  <printOptions/>
  <pageMargins left="0.75" right="0.75" top="1" bottom="1" header="0.512" footer="0.512"/>
  <pageSetup horizontalDpi="300" verticalDpi="300" orientation="portrait"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山形県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平成７年　山形県統計年鑑</dc:title>
  <dc:subject/>
  <dc:creator>山形県</dc:creator>
  <cp:keywords/>
  <dc:description/>
  <cp:lastModifiedBy>user</cp:lastModifiedBy>
  <cp:lastPrinted>2013-02-07T04:49:07Z</cp:lastPrinted>
  <dcterms:created xsi:type="dcterms:W3CDTF">2005-04-02T01:55:19Z</dcterms:created>
  <dcterms:modified xsi:type="dcterms:W3CDTF">2013-02-07T04:49:15Z</dcterms:modified>
  <cp:category/>
  <cp:version/>
  <cp:contentType/>
  <cp:contentStatus/>
</cp:coreProperties>
</file>